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202300"/>
  <xr:revisionPtr revIDLastSave="0" documentId="13_ncr:1_{368CADCD-37AC-41DB-8FFC-1A93DB4BC6A2}" xr6:coauthVersionLast="47" xr6:coauthVersionMax="47" xr10:uidLastSave="{00000000-0000-0000-0000-000000000000}"/>
  <bookViews>
    <workbookView xWindow="-110" yWindow="-110" windowWidth="19420" windowHeight="10300" xr2:uid="{EF98F777-2BC0-424C-9B18-1299B312BC11}"/>
  </bookViews>
  <sheets>
    <sheet name="事業費経費別明細" sheetId="1" r:id="rId1"/>
    <sheet name="【記入例】" sheetId="4" r:id="rId2"/>
    <sheet name="マスタ" sheetId="2" state="hidden" r:id="rId3"/>
  </sheets>
  <definedNames>
    <definedName name="_xlnm.Print_Area" localSheetId="0">事業費経費別明細!$A$1:$H$78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3" i="4" l="1"/>
  <c r="F74" i="4"/>
  <c r="F75" i="4"/>
  <c r="F76" i="4"/>
  <c r="I66" i="4"/>
  <c r="G66" i="4"/>
  <c r="F66" i="4"/>
  <c r="I65" i="4"/>
  <c r="G65" i="4"/>
  <c r="F65" i="4"/>
  <c r="I64" i="4"/>
  <c r="F64" i="4" s="1"/>
  <c r="G64" i="4"/>
  <c r="I63" i="4"/>
  <c r="F63" i="4" s="1"/>
  <c r="G63" i="4"/>
  <c r="I62" i="4"/>
  <c r="G62" i="4"/>
  <c r="F62" i="4"/>
  <c r="I61" i="4"/>
  <c r="G61" i="4" s="1"/>
  <c r="I60" i="4"/>
  <c r="F60" i="4" s="1"/>
  <c r="G60" i="4"/>
  <c r="I59" i="4"/>
  <c r="G59" i="4"/>
  <c r="F59" i="4"/>
  <c r="I58" i="4"/>
  <c r="G58" i="4"/>
  <c r="F58" i="4"/>
  <c r="I57" i="4"/>
  <c r="G57" i="4" s="1"/>
  <c r="I56" i="4"/>
  <c r="F56" i="4" s="1"/>
  <c r="G56" i="4"/>
  <c r="I55" i="4"/>
  <c r="G55" i="4"/>
  <c r="F55" i="4"/>
  <c r="I54" i="4"/>
  <c r="G54" i="4"/>
  <c r="F54" i="4"/>
  <c r="I53" i="4"/>
  <c r="G53" i="4" s="1"/>
  <c r="I52" i="4"/>
  <c r="G52" i="4"/>
  <c r="F52" i="4"/>
  <c r="I51" i="4"/>
  <c r="G51" i="4"/>
  <c r="F51" i="4"/>
  <c r="I50" i="4"/>
  <c r="G50" i="4"/>
  <c r="F50" i="4"/>
  <c r="I49" i="4"/>
  <c r="G49" i="4" s="1"/>
  <c r="I48" i="4"/>
  <c r="F48" i="4" s="1"/>
  <c r="G48" i="4"/>
  <c r="I47" i="4"/>
  <c r="G47" i="4"/>
  <c r="F47" i="4"/>
  <c r="I46" i="4"/>
  <c r="G46" i="4"/>
  <c r="F46" i="4"/>
  <c r="I45" i="4"/>
  <c r="G45" i="4" s="1"/>
  <c r="I44" i="4"/>
  <c r="G44" i="4" s="1"/>
  <c r="I43" i="4"/>
  <c r="G43" i="4" s="1"/>
  <c r="I42" i="4"/>
  <c r="G42" i="4" s="1"/>
  <c r="I41" i="4"/>
  <c r="I40" i="4"/>
  <c r="F40" i="4" s="1"/>
  <c r="G40" i="4"/>
  <c r="I39" i="4"/>
  <c r="G39" i="4" s="1"/>
  <c r="F39" i="4"/>
  <c r="I38" i="4"/>
  <c r="F38" i="4"/>
  <c r="G38" i="4" s="1"/>
  <c r="I37" i="4"/>
  <c r="I36" i="4"/>
  <c r="I35" i="4"/>
  <c r="G35" i="4" s="1"/>
  <c r="F35" i="4"/>
  <c r="I34" i="4"/>
  <c r="F34" i="4"/>
  <c r="G34" i="4" s="1"/>
  <c r="I33" i="4"/>
  <c r="G33" i="4" s="1"/>
  <c r="I32" i="4"/>
  <c r="F32" i="4" s="1"/>
  <c r="I31" i="4"/>
  <c r="G31" i="4"/>
  <c r="F31" i="4"/>
  <c r="I30" i="4"/>
  <c r="F30" i="4" s="1"/>
  <c r="G30" i="4" s="1"/>
  <c r="I29" i="4"/>
  <c r="G29" i="4" s="1"/>
  <c r="I28" i="4"/>
  <c r="F28" i="4" s="1"/>
  <c r="G28" i="4"/>
  <c r="I27" i="4"/>
  <c r="I26" i="4"/>
  <c r="G26" i="4" s="1"/>
  <c r="I25" i="4"/>
  <c r="G25" i="4" s="1"/>
  <c r="I24" i="4"/>
  <c r="I23" i="4"/>
  <c r="B14" i="4"/>
  <c r="G3" i="4" a="1"/>
  <c r="G3" i="4" s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F76" i="1"/>
  <c r="F73" i="1"/>
  <c r="B14" i="1"/>
  <c r="F75" i="1"/>
  <c r="F74" i="1"/>
  <c r="F77" i="4" l="1"/>
  <c r="B17" i="4" s="1"/>
  <c r="F23" i="4"/>
  <c r="G23" i="4" s="1"/>
  <c r="F27" i="4"/>
  <c r="G27" i="4" s="1"/>
  <c r="F42" i="4"/>
  <c r="F43" i="4"/>
  <c r="G24" i="4"/>
  <c r="G32" i="4"/>
  <c r="F26" i="4"/>
  <c r="F44" i="4"/>
  <c r="F29" i="4"/>
  <c r="F37" i="4"/>
  <c r="G37" i="4" s="1"/>
  <c r="F45" i="4"/>
  <c r="F67" i="4" s="1"/>
  <c r="B6" i="4" s="1"/>
  <c r="F53" i="4"/>
  <c r="F61" i="4"/>
  <c r="F24" i="4"/>
  <c r="F25" i="4"/>
  <c r="F33" i="4"/>
  <c r="F41" i="4"/>
  <c r="G41" i="4" s="1"/>
  <c r="F49" i="4"/>
  <c r="F57" i="4"/>
  <c r="F36" i="4"/>
  <c r="G36" i="4" s="1"/>
  <c r="F77" i="1"/>
  <c r="B17" i="1" s="1"/>
  <c r="G67" i="4" l="1"/>
  <c r="B7" i="4" s="1"/>
  <c r="B8" i="4" s="1"/>
  <c r="B18" i="4" s="1"/>
  <c r="B19" i="4" s="1"/>
  <c r="C19" i="4" s="1"/>
  <c r="C14" i="4"/>
  <c r="G3" i="1" a="1"/>
  <c r="G3" i="1" s="1"/>
  <c r="G67" i="1" l="1"/>
  <c r="B7" i="1" s="1"/>
  <c r="B8" i="1" s="1"/>
  <c r="B18" i="1" s="1"/>
  <c r="F67" i="1"/>
  <c r="B6" i="1" s="1"/>
  <c r="B19" i="1" l="1"/>
  <c r="C19" i="1" s="1"/>
  <c r="C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<sst xmlns="http://schemas.openxmlformats.org/spreadsheetml/2006/main" count="190" uniqueCount="102">
  <si>
    <t>経費名称</t>
    <phoneticPr fontId="3"/>
  </si>
  <si>
    <t>備　考</t>
    <phoneticPr fontId="3"/>
  </si>
  <si>
    <t>【総事業費】</t>
    <rPh sb="1" eb="5">
      <t>ソウジギョウヒ</t>
    </rPh>
    <phoneticPr fontId="3"/>
  </si>
  <si>
    <t>【助成対象経費】</t>
    <rPh sb="1" eb="7">
      <t>ジョセイタイショウケイヒ</t>
    </rPh>
    <phoneticPr fontId="3"/>
  </si>
  <si>
    <t>新規/継続</t>
    <rPh sb="0" eb="2">
      <t>シンキ</t>
    </rPh>
    <rPh sb="3" eb="5">
      <t>ケイゾク</t>
    </rPh>
    <phoneticPr fontId="2"/>
  </si>
  <si>
    <t>事業区分</t>
    <rPh sb="0" eb="4">
      <t>ジギョウクブン</t>
    </rPh>
    <phoneticPr fontId="2"/>
  </si>
  <si>
    <t>新規</t>
    <rPh sb="0" eb="2">
      <t>シンキ</t>
    </rPh>
    <phoneticPr fontId="2"/>
  </si>
  <si>
    <t>継続2年目</t>
    <rPh sb="0" eb="2">
      <t>ケイゾク</t>
    </rPh>
    <rPh sb="3" eb="5">
      <t>ネンメ</t>
    </rPh>
    <phoneticPr fontId="2"/>
  </si>
  <si>
    <t>区分A</t>
    <rPh sb="0" eb="2">
      <t>クブン</t>
    </rPh>
    <phoneticPr fontId="2"/>
  </si>
  <si>
    <t>区分B</t>
    <rPh sb="0" eb="2">
      <t>クブン</t>
    </rPh>
    <phoneticPr fontId="2"/>
  </si>
  <si>
    <t>区分C</t>
    <rPh sb="0" eb="2">
      <t>クブン</t>
    </rPh>
    <phoneticPr fontId="2"/>
  </si>
  <si>
    <t>助成率</t>
    <rPh sb="0" eb="3">
      <t>ジョセイリツ</t>
    </rPh>
    <phoneticPr fontId="2"/>
  </si>
  <si>
    <t>助成限度額</t>
    <rPh sb="0" eb="2">
      <t>ジョセイ</t>
    </rPh>
    <rPh sb="2" eb="4">
      <t>ゲンド</t>
    </rPh>
    <rPh sb="4" eb="5">
      <t>ガク</t>
    </rPh>
    <phoneticPr fontId="2"/>
  </si>
  <si>
    <t>【事業計画書別紙】事業費経費別明細</t>
    <rPh sb="1" eb="6">
      <t>ジギョウケイカクショ</t>
    </rPh>
    <rPh sb="6" eb="8">
      <t>ベッシ</t>
    </rPh>
    <rPh sb="9" eb="17">
      <t>ジギョウヒケイヒベツメイサイ</t>
    </rPh>
    <phoneticPr fontId="2"/>
  </si>
  <si>
    <t>収入元</t>
    <rPh sb="0" eb="2">
      <t>シュウニュウ</t>
    </rPh>
    <rPh sb="2" eb="3">
      <t>モト</t>
    </rPh>
    <phoneticPr fontId="3"/>
  </si>
  <si>
    <t>収入名称</t>
    <rPh sb="0" eb="2">
      <t>シュウニュウ</t>
    </rPh>
    <rPh sb="2" eb="4">
      <t>メイショウ</t>
    </rPh>
    <phoneticPr fontId="3"/>
  </si>
  <si>
    <t>合計</t>
    <rPh sb="0" eb="2">
      <t>ゴウケイ</t>
    </rPh>
    <phoneticPr fontId="2"/>
  </si>
  <si>
    <t>※自動計算</t>
    <rPh sb="1" eb="5">
      <t>ジドウケイサン</t>
    </rPh>
    <phoneticPr fontId="2"/>
  </si>
  <si>
    <t>※自動計算</t>
    <rPh sb="1" eb="5">
      <t>ジドウケイサン</t>
    </rPh>
    <phoneticPr fontId="3"/>
  </si>
  <si>
    <t>経費項目</t>
  </si>
  <si>
    <t>事業の企画に係る経費</t>
  </si>
  <si>
    <t>事業の広報に係る経費</t>
  </si>
  <si>
    <t>コンテンツや情報発信ツールの制作に係る経費</t>
  </si>
  <si>
    <t>ガイド人材の育成に係る経費</t>
  </si>
  <si>
    <t>効果測定に係る経費</t>
  </si>
  <si>
    <t>イベントの会場に係る経費</t>
  </si>
  <si>
    <t>イベントの設営に係る経費</t>
  </si>
  <si>
    <t>イベントに使用する什器・備品に係る経費</t>
  </si>
  <si>
    <t>イベントの出演者への出演料</t>
  </si>
  <si>
    <t>イベントの運営に係る経費</t>
  </si>
  <si>
    <t>イベントに必要な消耗品の購入経費</t>
  </si>
  <si>
    <t>イベント参加者に対する賠償・損害保険料</t>
  </si>
  <si>
    <t>モニターツアーの実施に係る経費</t>
  </si>
  <si>
    <t>モニターツアーの参加者に対する賠償・損害保険料</t>
  </si>
  <si>
    <t>消費税</t>
    <rPh sb="0" eb="3">
      <t>ショウヒゼイ</t>
    </rPh>
    <phoneticPr fontId="2"/>
  </si>
  <si>
    <t>その他（助成対象にならない経費）</t>
    <rPh sb="2" eb="3">
      <t>タ</t>
    </rPh>
    <rPh sb="4" eb="6">
      <t>ジョセイ</t>
    </rPh>
    <rPh sb="6" eb="8">
      <t>タイショウ</t>
    </rPh>
    <rPh sb="13" eb="15">
      <t>ケイヒ</t>
    </rPh>
    <phoneticPr fontId="2"/>
  </si>
  <si>
    <t>■助成金額算出用マスタ</t>
    <rPh sb="1" eb="5">
      <t>ジョセイキンガク</t>
    </rPh>
    <rPh sb="5" eb="8">
      <t>サンシュツヨウ</t>
    </rPh>
    <phoneticPr fontId="2"/>
  </si>
  <si>
    <t>■経費項目マスタ</t>
    <rPh sb="1" eb="5">
      <t>ケイヒコウモク</t>
    </rPh>
    <phoneticPr fontId="2"/>
  </si>
  <si>
    <t>種類</t>
    <rPh sb="0" eb="2">
      <t>シュルイ</t>
    </rPh>
    <phoneticPr fontId="2"/>
  </si>
  <si>
    <t>事業の実施に伴う収入（①）</t>
    <rPh sb="0" eb="2">
      <t>ジギョウ</t>
    </rPh>
    <rPh sb="3" eb="5">
      <t>ジッシ</t>
    </rPh>
    <rPh sb="6" eb="7">
      <t>トモナ</t>
    </rPh>
    <rPh sb="8" eb="10">
      <t>シュウニュウ</t>
    </rPh>
    <phoneticPr fontId="2"/>
  </si>
  <si>
    <t>自己資金（①）</t>
    <rPh sb="0" eb="4">
      <t>ジコシキン</t>
    </rPh>
    <phoneticPr fontId="2"/>
  </si>
  <si>
    <t>借入金（②）</t>
    <rPh sb="0" eb="3">
      <t>シャクニュウキン</t>
    </rPh>
    <phoneticPr fontId="2"/>
  </si>
  <si>
    <t>その他（③）</t>
    <rPh sb="2" eb="3">
      <t>タ</t>
    </rPh>
    <phoneticPr fontId="2"/>
  </si>
  <si>
    <t>合計（①＋②＋③）</t>
    <rPh sb="0" eb="2">
      <t>ゴウケイ</t>
    </rPh>
    <phoneticPr fontId="2"/>
  </si>
  <si>
    <t>収益（①－②）</t>
    <rPh sb="0" eb="2">
      <t>シュウエキ</t>
    </rPh>
    <phoneticPr fontId="2"/>
  </si>
  <si>
    <t>経費種類取得用</t>
    <rPh sb="0" eb="4">
      <t>ケイヒシュルイ</t>
    </rPh>
    <rPh sb="4" eb="7">
      <t>シュトクヨウ</t>
    </rPh>
    <phoneticPr fontId="3"/>
  </si>
  <si>
    <t>※印刷不要</t>
    <rPh sb="1" eb="5">
      <t>インサツフヨウ</t>
    </rPh>
    <phoneticPr fontId="2"/>
  </si>
  <si>
    <t>合計</t>
    <phoneticPr fontId="2"/>
  </si>
  <si>
    <t>【収入額合計】</t>
    <phoneticPr fontId="2"/>
  </si>
  <si>
    <t>(未選択)</t>
  </si>
  <si>
    <r>
      <t xml:space="preserve">経費区分
</t>
    </r>
    <r>
      <rPr>
        <sz val="8"/>
        <color theme="1"/>
        <rFont val="ＭＳ ゴシック"/>
        <family val="3"/>
        <charset val="128"/>
      </rPr>
      <t>（リストから選択）</t>
    </r>
    <phoneticPr fontId="3"/>
  </si>
  <si>
    <r>
      <t xml:space="preserve">単価
</t>
    </r>
    <r>
      <rPr>
        <sz val="8"/>
        <color theme="1"/>
        <rFont val="ＭＳ ゴシック"/>
        <family val="3"/>
        <charset val="128"/>
      </rPr>
      <t>（単位:円）</t>
    </r>
    <rPh sb="0" eb="2">
      <t>タンカ</t>
    </rPh>
    <rPh sb="4" eb="6">
      <t>タンイ</t>
    </rPh>
    <rPh sb="7" eb="8">
      <t>エン</t>
    </rPh>
    <phoneticPr fontId="3"/>
  </si>
  <si>
    <r>
      <t xml:space="preserve">総額
</t>
    </r>
    <r>
      <rPr>
        <sz val="8"/>
        <color theme="1"/>
        <rFont val="ＭＳ ゴシック"/>
        <family val="3"/>
        <charset val="128"/>
      </rPr>
      <t>（単位:円）</t>
    </r>
    <rPh sb="4" eb="6">
      <t>タンイ</t>
    </rPh>
    <rPh sb="7" eb="8">
      <t>エン</t>
    </rPh>
    <phoneticPr fontId="3"/>
  </si>
  <si>
    <r>
      <t xml:space="preserve">助成対象経費
</t>
    </r>
    <r>
      <rPr>
        <sz val="8"/>
        <color theme="1"/>
        <rFont val="ＭＳ ゴシック"/>
        <family val="3"/>
        <charset val="128"/>
      </rPr>
      <t>（単位:円）</t>
    </r>
    <rPh sb="0" eb="6">
      <t>ジョセイタイショウケイヒ</t>
    </rPh>
    <phoneticPr fontId="3"/>
  </si>
  <si>
    <t>＊記入欄が足りない場合は、適宜追加して記入すること。</t>
    <phoneticPr fontId="2"/>
  </si>
  <si>
    <t>数量</t>
    <rPh sb="0" eb="2">
      <t>スウリョウ</t>
    </rPh>
    <phoneticPr fontId="3"/>
  </si>
  <si>
    <r>
      <t xml:space="preserve">単価
</t>
    </r>
    <r>
      <rPr>
        <sz val="8"/>
        <color theme="1"/>
        <rFont val="ＭＳ ゴシック"/>
        <family val="3"/>
        <charset val="128"/>
      </rPr>
      <t>（単位：円）</t>
    </r>
    <rPh sb="0" eb="2">
      <t>タンカ</t>
    </rPh>
    <rPh sb="4" eb="6">
      <t>タンイ</t>
    </rPh>
    <rPh sb="7" eb="8">
      <t>エン</t>
    </rPh>
    <phoneticPr fontId="3"/>
  </si>
  <si>
    <r>
      <t xml:space="preserve">総額
</t>
    </r>
    <r>
      <rPr>
        <sz val="8"/>
        <color theme="1"/>
        <rFont val="ＭＳ ゴシック"/>
        <family val="3"/>
        <charset val="128"/>
      </rPr>
      <t>（単位：円）</t>
    </r>
    <rPh sb="4" eb="6">
      <t>タンイ</t>
    </rPh>
    <rPh sb="7" eb="8">
      <t>エン</t>
    </rPh>
    <phoneticPr fontId="3"/>
  </si>
  <si>
    <r>
      <t xml:space="preserve">※自動計算
</t>
    </r>
    <r>
      <rPr>
        <sz val="8"/>
        <color theme="1"/>
        <rFont val="ＭＳ ゴシック"/>
        <family val="3"/>
        <charset val="128"/>
      </rPr>
      <t>(単価×数量)</t>
    </r>
    <rPh sb="1" eb="5">
      <t>ジドウケイサン</t>
    </rPh>
    <rPh sb="7" eb="9">
      <t>タンカ</t>
    </rPh>
    <rPh sb="10" eb="12">
      <t>スウリョウ</t>
    </rPh>
    <phoneticPr fontId="3"/>
  </si>
  <si>
    <t>■収入詳細(事業の実施に伴う収入)</t>
    <rPh sb="1" eb="3">
      <t>シュウニュウ</t>
    </rPh>
    <phoneticPr fontId="2"/>
  </si>
  <si>
    <t>■支出詳細</t>
    <rPh sb="1" eb="3">
      <t>シシュツ</t>
    </rPh>
    <rPh sb="3" eb="5">
      <t>ショウサイ</t>
    </rPh>
    <phoneticPr fontId="2"/>
  </si>
  <si>
    <t>※自動計算（＝【収入額合計】）</t>
    <rPh sb="1" eb="5">
      <t>ジドウケイサン</t>
    </rPh>
    <rPh sb="8" eb="13">
      <t>シュウニュウガクゴウケイ</t>
    </rPh>
    <phoneticPr fontId="2"/>
  </si>
  <si>
    <t>■収益（単位:円）</t>
    <rPh sb="1" eb="3">
      <t>シュウエキ</t>
    </rPh>
    <phoneticPr fontId="2"/>
  </si>
  <si>
    <t>新規</t>
  </si>
  <si>
    <t>メインビジュアル制作</t>
    <rPh sb="8" eb="10">
      <t>セイサク</t>
    </rPh>
    <phoneticPr fontId="2"/>
  </si>
  <si>
    <t>チラシ制作</t>
    <rPh sb="3" eb="5">
      <t>セイサク</t>
    </rPh>
    <phoneticPr fontId="2"/>
  </si>
  <si>
    <t>ポスター制作</t>
    <rPh sb="4" eb="6">
      <t>セイサク</t>
    </rPh>
    <phoneticPr fontId="2"/>
  </si>
  <si>
    <t>ウェブサイト制作</t>
    <rPh sb="6" eb="8">
      <t>セイサク</t>
    </rPh>
    <phoneticPr fontId="2"/>
  </si>
  <si>
    <t>SNS広告配信</t>
    <rPh sb="3" eb="5">
      <t>コウコク</t>
    </rPh>
    <rPh sb="5" eb="7">
      <t>ハイシン</t>
    </rPh>
    <phoneticPr fontId="2"/>
  </si>
  <si>
    <t>△△株式会社</t>
    <rPh sb="2" eb="6">
      <t>カブシキガイシャ</t>
    </rPh>
    <phoneticPr fontId="2"/>
  </si>
  <si>
    <t>アンケート及び人流データ分析</t>
    <rPh sb="5" eb="6">
      <t>オヨ</t>
    </rPh>
    <rPh sb="7" eb="9">
      <t>ジンリュウ</t>
    </rPh>
    <rPh sb="12" eb="14">
      <t>ブンセキ</t>
    </rPh>
    <phoneticPr fontId="2"/>
  </si>
  <si>
    <t>マーケティング調査</t>
    <rPh sb="7" eb="9">
      <t>チョウサ</t>
    </rPh>
    <phoneticPr fontId="2"/>
  </si>
  <si>
    <t>会場利用料</t>
    <rPh sb="0" eb="5">
      <t>カイジョウリヨウリョウ</t>
    </rPh>
    <phoneticPr fontId="2"/>
  </si>
  <si>
    <t>区分B</t>
  </si>
  <si>
    <t>2日間実施</t>
    <rPh sb="1" eb="3">
      <t>ニチカン</t>
    </rPh>
    <rPh sb="3" eb="5">
      <t>ジッシ</t>
    </rPh>
    <phoneticPr fontId="2"/>
  </si>
  <si>
    <t>株式会社○○</t>
    <rPh sb="0" eb="4">
      <t>カブシキガイシャ</t>
    </rPh>
    <phoneticPr fontId="2"/>
  </si>
  <si>
    <t>株式会社◇◇</t>
    <rPh sb="0" eb="4">
      <t>カブシキガイシャ</t>
    </rPh>
    <phoneticPr fontId="2"/>
  </si>
  <si>
    <t>株式会社××</t>
    <rPh sb="0" eb="4">
      <t>カブシキガイシャ</t>
    </rPh>
    <phoneticPr fontId="2"/>
  </si>
  <si>
    <t>机（レンタル）</t>
    <rPh sb="0" eb="1">
      <t>ツクエ</t>
    </rPh>
    <phoneticPr fontId="2"/>
  </si>
  <si>
    <t>パイプ椅子（レンタル）</t>
    <rPh sb="3" eb="5">
      <t>イス</t>
    </rPh>
    <phoneticPr fontId="2"/>
  </si>
  <si>
    <t>50脚×2日間</t>
    <rPh sb="2" eb="3">
      <t>キャク</t>
    </rPh>
    <rPh sb="5" eb="6">
      <t>ニチ</t>
    </rPh>
    <rPh sb="6" eb="7">
      <t>カン</t>
    </rPh>
    <phoneticPr fontId="2"/>
  </si>
  <si>
    <t>100台×2日間</t>
    <rPh sb="3" eb="4">
      <t>ダイ</t>
    </rPh>
    <rPh sb="6" eb="7">
      <t>ニチ</t>
    </rPh>
    <rPh sb="7" eb="8">
      <t>カン</t>
    </rPh>
    <phoneticPr fontId="2"/>
  </si>
  <si>
    <t>□□株式会社</t>
    <rPh sb="2" eb="6">
      <t>カブシキガイシャ</t>
    </rPh>
    <phoneticPr fontId="2"/>
  </si>
  <si>
    <t>警備費用</t>
    <rPh sb="0" eb="4">
      <t>ケイビヒヨウ</t>
    </rPh>
    <phoneticPr fontId="2"/>
  </si>
  <si>
    <t>イベント参加者</t>
    <rPh sb="4" eb="7">
      <t>サンカシャ</t>
    </rPh>
    <phoneticPr fontId="2"/>
  </si>
  <si>
    <t>イベント会場での物販売上</t>
    <rPh sb="4" eb="6">
      <t>カイジョウ</t>
    </rPh>
    <rPh sb="8" eb="10">
      <t>ブッパン</t>
    </rPh>
    <rPh sb="10" eb="12">
      <t>ウリアゲ</t>
    </rPh>
    <phoneticPr fontId="2"/>
  </si>
  <si>
    <t>イベントへの協賛金</t>
    <rPh sb="6" eb="9">
      <t>キョウサンキン</t>
    </rPh>
    <phoneticPr fontId="2"/>
  </si>
  <si>
    <t>○×株式会社</t>
    <rPh sb="2" eb="6">
      <t>カブシキガイシャ</t>
    </rPh>
    <phoneticPr fontId="2"/>
  </si>
  <si>
    <t>△□株式会社</t>
    <rPh sb="2" eb="6">
      <t>カブシキガイシャ</t>
    </rPh>
    <phoneticPr fontId="2"/>
  </si>
  <si>
    <t>グッズ販売等</t>
    <rPh sb="3" eb="6">
      <t>ハンバイトウ</t>
    </rPh>
    <phoneticPr fontId="2"/>
  </si>
  <si>
    <t>自主財源分（②）</t>
    <rPh sb="0" eb="2">
      <t>ジシュ</t>
    </rPh>
    <rPh sb="2" eb="4">
      <t>ザイゲン</t>
    </rPh>
    <rPh sb="4" eb="5">
      <t>ブン</t>
    </rPh>
    <phoneticPr fontId="2"/>
  </si>
  <si>
    <t>※自動計算（千円未満の端数は切り捨て）</t>
    <rPh sb="1" eb="5">
      <t>ジドウケイサン</t>
    </rPh>
    <rPh sb="6" eb="10">
      <t>センエンミマン</t>
    </rPh>
    <rPh sb="11" eb="13">
      <t>ハスウ</t>
    </rPh>
    <rPh sb="14" eb="15">
      <t>キ</t>
    </rPh>
    <rPh sb="16" eb="17">
      <t>ス</t>
    </rPh>
    <phoneticPr fontId="2"/>
  </si>
  <si>
    <t>交付決定額(単位:円)</t>
    <rPh sb="0" eb="5">
      <t>コウフケッテイガク</t>
    </rPh>
    <rPh sb="6" eb="8">
      <t>タンイ</t>
    </rPh>
    <rPh sb="9" eb="10">
      <t>エン</t>
    </rPh>
    <phoneticPr fontId="2"/>
  </si>
  <si>
    <t>■資金調達実績（単位:円）</t>
    <rPh sb="1" eb="3">
      <t>シキン</t>
    </rPh>
    <rPh sb="3" eb="5">
      <t>チョウタツ</t>
    </rPh>
    <rPh sb="5" eb="7">
      <t>ジッセキ</t>
    </rPh>
    <phoneticPr fontId="2"/>
  </si>
  <si>
    <t>支払先
（契約先）</t>
    <phoneticPr fontId="3"/>
  </si>
  <si>
    <t>【実施結果報告書別紙】事業費経費別明細</t>
    <rPh sb="1" eb="3">
      <t>ジッシ</t>
    </rPh>
    <rPh sb="3" eb="5">
      <t>ケッカ</t>
    </rPh>
    <rPh sb="5" eb="8">
      <t>ホウコクショ</t>
    </rPh>
    <rPh sb="8" eb="10">
      <t>ベッシ</t>
    </rPh>
    <rPh sb="11" eb="19">
      <t>ジギョウヒケイヒベツメイサイ</t>
    </rPh>
    <phoneticPr fontId="2"/>
  </si>
  <si>
    <t>※自動計算（＝【総事業費】－【助成金の予定額】）</t>
    <rPh sb="1" eb="5">
      <t>ジドウケイサン</t>
    </rPh>
    <rPh sb="8" eb="12">
      <t>ソウジギョウヒ</t>
    </rPh>
    <rPh sb="15" eb="18">
      <t>ジョセイキン</t>
    </rPh>
    <rPh sb="19" eb="22">
      <t>ヨテイガク</t>
    </rPh>
    <phoneticPr fontId="2"/>
  </si>
  <si>
    <t>【助成金の予定額】</t>
    <rPh sb="1" eb="4">
      <t>ジョセイキン</t>
    </rPh>
    <rPh sb="5" eb="8">
      <t>ヨテイガク</t>
    </rPh>
    <phoneticPr fontId="3"/>
  </si>
  <si>
    <t>【助成金の予定額】</t>
    <phoneticPr fontId="3"/>
  </si>
  <si>
    <t>※自動計算（＝【総事業費】－【助成金の予定額】）</t>
    <rPh sb="1" eb="5">
      <t>ジドウケイサン</t>
    </rPh>
    <rPh sb="8" eb="12">
      <t>ソウジギョウヒ</t>
    </rPh>
    <rPh sb="15" eb="18">
      <t>ジョセイキン</t>
    </rPh>
    <rPh sb="19" eb="21">
      <t>ヨテイ</t>
    </rPh>
    <rPh sb="21" eb="22">
      <t>ガク</t>
    </rPh>
    <phoneticPr fontId="2"/>
  </si>
  <si>
    <t>継続3年目</t>
    <rPh sb="0" eb="2">
      <t>ケイゾク</t>
    </rPh>
    <rPh sb="3" eb="5">
      <t>ネンメ</t>
    </rPh>
    <phoneticPr fontId="2"/>
  </si>
  <si>
    <t>継続3年目</t>
    <rPh sb="0" eb="1">
      <t>ツギ</t>
    </rPh>
    <rPh sb="3" eb="5">
      <t>ネンメ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</si>
</sst>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176" formatCode="#,##0_);[Red]\(#,##0\)"/>
    <numFmt numFmtId="177" formatCode="[&gt;=1]#,##0;[&lt;1]#\ ?/?;&quot;　&quot;"/>
    <numFmt numFmtId="178" formatCode="#,##0;&quot;▲ &quot;#,##0"/>
    <numFmt numFmtId="179" formatCode="#,##0;[Red]\(#,##0\)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38" fontId="0" fillId="0" borderId="0" xfId="1" applyFont="1">
      <alignment vertical="center"/>
    </xf>
    <xf numFmtId="0" fontId="0" fillId="0" borderId="1" xfId="0" applyBorder="1">
      <alignment vertical="center"/>
    </xf>
    <xf numFmtId="38" fontId="0" fillId="0" borderId="1" xfId="1" applyFont="1" applyBorder="1">
      <alignment vertical="center"/>
    </xf>
    <xf numFmtId="12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38" fontId="0" fillId="2" borderId="1" xfId="1" applyFont="1" applyFill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5" fillId="2" borderId="1" xfId="0" applyFont="1" applyFill="1" applyBorder="1">
      <alignment vertical="center"/>
    </xf>
    <xf numFmtId="177" fontId="4" fillId="0" borderId="1" xfId="1" applyNumberFormat="1" applyFont="1" applyBorder="1" applyAlignment="1">
      <alignment vertical="center"/>
    </xf>
    <xf numFmtId="0" fontId="6" fillId="0" borderId="0" xfId="0" applyFont="1">
      <alignment vertical="center"/>
    </xf>
    <xf numFmtId="6" fontId="4" fillId="0" borderId="0" xfId="1" applyNumberFormat="1" applyFont="1" applyAlignment="1">
      <alignment vertical="center"/>
    </xf>
    <xf numFmtId="178" fontId="4" fillId="0" borderId="0" xfId="1" applyNumberFormat="1" applyFont="1" applyBorder="1" applyAlignment="1">
      <alignment vertical="center"/>
    </xf>
    <xf numFmtId="0" fontId="5" fillId="2" borderId="5" xfId="0" applyFont="1" applyFill="1" applyBorder="1">
      <alignment vertical="center"/>
    </xf>
    <xf numFmtId="0" fontId="5" fillId="2" borderId="6" xfId="0" applyFont="1" applyFill="1" applyBorder="1">
      <alignment vertical="center"/>
    </xf>
    <xf numFmtId="178" fontId="5" fillId="0" borderId="6" xfId="1" applyNumberFormat="1" applyFont="1" applyBorder="1" applyAlignment="1">
      <alignment vertical="center"/>
    </xf>
    <xf numFmtId="178" fontId="5" fillId="0" borderId="1" xfId="1" applyNumberFormat="1" applyFont="1" applyBorder="1" applyAlignment="1">
      <alignment vertical="center"/>
    </xf>
    <xf numFmtId="178" fontId="5" fillId="0" borderId="5" xfId="1" applyNumberFormat="1" applyFont="1" applyBorder="1" applyAlignment="1">
      <alignment vertical="center"/>
    </xf>
    <xf numFmtId="178" fontId="5" fillId="0" borderId="1" xfId="1" applyNumberFormat="1" applyFont="1" applyFill="1" applyBorder="1" applyAlignment="1">
      <alignment vertical="center"/>
    </xf>
    <xf numFmtId="0" fontId="7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38" fontId="4" fillId="0" borderId="1" xfId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176" fontId="4" fillId="0" borderId="0" xfId="0" applyNumberFormat="1" applyFont="1">
      <alignment vertical="center"/>
    </xf>
    <xf numFmtId="176" fontId="5" fillId="0" borderId="0" xfId="0" applyNumberFormat="1" applyFont="1" applyAlignment="1">
      <alignment horizontal="right" vertical="center"/>
    </xf>
    <xf numFmtId="38" fontId="5" fillId="0" borderId="1" xfId="1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38" fontId="5" fillId="0" borderId="4" xfId="1" applyFont="1" applyFill="1" applyBorder="1" applyAlignment="1">
      <alignment vertical="center" wrapText="1"/>
    </xf>
    <xf numFmtId="38" fontId="5" fillId="0" borderId="7" xfId="1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 wrapText="1"/>
    </xf>
    <xf numFmtId="38" fontId="5" fillId="0" borderId="1" xfId="0" applyNumberFormat="1" applyFont="1" applyBorder="1">
      <alignment vertical="center"/>
    </xf>
    <xf numFmtId="178" fontId="5" fillId="3" borderId="1" xfId="1" applyNumberFormat="1" applyFont="1" applyFill="1" applyBorder="1" applyAlignment="1">
      <alignment vertical="center"/>
    </xf>
    <xf numFmtId="178" fontId="5" fillId="3" borderId="5" xfId="1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vertical="center" wrapText="1"/>
    </xf>
    <xf numFmtId="179" fontId="4" fillId="3" borderId="1" xfId="0" applyNumberFormat="1" applyFont="1" applyFill="1" applyBorder="1" applyAlignment="1">
      <alignment horizontal="right" vertical="center"/>
    </xf>
    <xf numFmtId="0" fontId="4" fillId="3" borderId="3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 shrinkToFit="1"/>
    </xf>
    <xf numFmtId="0" fontId="5" fillId="2" borderId="9" xfId="0" applyFont="1" applyFill="1" applyBorder="1" applyAlignment="1">
      <alignment horizontal="center" vertical="center" wrapText="1"/>
    </xf>
    <xf numFmtId="38" fontId="4" fillId="0" borderId="10" xfId="1" applyFont="1" applyFill="1" applyBorder="1" applyAlignment="1">
      <alignment horizontal="right" vertical="center"/>
    </xf>
    <xf numFmtId="179" fontId="4" fillId="3" borderId="3" xfId="0" applyNumberFormat="1" applyFont="1" applyFill="1" applyBorder="1" applyAlignment="1">
      <alignment horizontal="right" vertical="center"/>
    </xf>
    <xf numFmtId="38" fontId="4" fillId="0" borderId="2" xfId="1" applyFont="1" applyFill="1" applyBorder="1" applyAlignment="1">
      <alignment vertical="center"/>
    </xf>
    <xf numFmtId="0" fontId="5" fillId="2" borderId="9" xfId="0" applyFont="1" applyFill="1" applyBorder="1" applyAlignment="1">
      <alignment horizontal="center" vertical="center" wrapText="1" shrinkToFit="1"/>
    </xf>
    <xf numFmtId="38" fontId="4" fillId="0" borderId="11" xfId="1" applyFont="1" applyFill="1" applyBorder="1" applyAlignment="1">
      <alignment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178" fontId="5" fillId="3" borderId="1" xfId="1" applyNumberFormat="1" applyFont="1" applyFill="1" applyBorder="1" applyAlignment="1" applyProtection="1">
      <alignment vertical="center"/>
      <protection locked="0"/>
    </xf>
    <xf numFmtId="178" fontId="5" fillId="3" borderId="5" xfId="1" applyNumberFormat="1" applyFont="1" applyFill="1" applyBorder="1" applyAlignment="1" applyProtection="1">
      <alignment vertical="center"/>
      <protection locked="0"/>
    </xf>
    <xf numFmtId="0" fontId="4" fillId="3" borderId="3" xfId="0" applyFont="1" applyFill="1" applyBorder="1" applyAlignment="1" applyProtection="1">
      <alignment vertical="center" wrapText="1"/>
      <protection locked="0"/>
    </xf>
    <xf numFmtId="0" fontId="4" fillId="3" borderId="1" xfId="0" applyFont="1" applyFill="1" applyBorder="1" applyAlignment="1" applyProtection="1">
      <alignment vertical="center" wrapText="1"/>
      <protection locked="0"/>
    </xf>
    <xf numFmtId="179" fontId="4" fillId="3" borderId="1" xfId="0" applyNumberFormat="1" applyFont="1" applyFill="1" applyBorder="1" applyAlignment="1" applyProtection="1">
      <alignment horizontal="right" vertical="center"/>
      <protection locked="0"/>
    </xf>
    <xf numFmtId="0" fontId="4" fillId="3" borderId="7" xfId="0" applyFont="1" applyFill="1" applyBorder="1" applyAlignment="1" applyProtection="1">
      <alignment vertical="center" wrapText="1"/>
      <protection locked="0"/>
    </xf>
    <xf numFmtId="0" fontId="4" fillId="3" borderId="10" xfId="0" applyFont="1" applyFill="1" applyBorder="1" applyAlignment="1" applyProtection="1">
      <alignment vertical="center" wrapText="1"/>
      <protection locked="0"/>
    </xf>
    <xf numFmtId="179" fontId="4" fillId="3" borderId="10" xfId="0" applyNumberFormat="1" applyFont="1" applyFill="1" applyBorder="1" applyAlignment="1" applyProtection="1">
      <alignment horizontal="right" vertical="center"/>
      <protection locked="0"/>
    </xf>
    <xf numFmtId="179" fontId="4" fillId="3" borderId="3" xfId="0" applyNumberFormat="1" applyFont="1" applyFill="1" applyBorder="1" applyAlignment="1" applyProtection="1">
      <alignment horizontal="right" vertical="center"/>
      <protection locked="0"/>
    </xf>
    <xf numFmtId="179" fontId="4" fillId="3" borderId="7" xfId="0" applyNumberFormat="1" applyFont="1" applyFill="1" applyBorder="1" applyAlignment="1" applyProtection="1">
      <alignment horizontal="right" vertical="center"/>
      <protection locked="0"/>
    </xf>
    <xf numFmtId="0" fontId="4" fillId="0" borderId="2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177" fontId="4" fillId="3" borderId="1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 applyProtection="1">
      <alignment horizontal="left" vertical="center" wrapText="1"/>
      <protection locked="0"/>
    </xf>
    <xf numFmtId="0" fontId="4" fillId="3" borderId="3" xfId="0" applyFont="1" applyFill="1" applyBorder="1" applyAlignment="1" applyProtection="1">
      <alignment horizontal="left" vertical="center" wrapText="1"/>
      <protection locked="0"/>
    </xf>
    <xf numFmtId="38" fontId="5" fillId="0" borderId="0" xfId="1" applyFont="1" applyFill="1" applyBorder="1" applyAlignment="1">
      <alignment horizontal="right" vertical="center" wrapText="1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0" fontId="5" fillId="3" borderId="3" xfId="0" applyFont="1" applyFill="1" applyBorder="1" applyAlignment="1" applyProtection="1">
      <alignment horizontal="left" vertical="center" wrapText="1"/>
      <protection locked="0"/>
    </xf>
    <xf numFmtId="0" fontId="4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</cellXfs>
  <cellStyles count="2">
    <cellStyle name="桁区切り" xfId="1" builtinId="6"/>
    <cellStyle name="標準" xfId="0" builtinId="0"/>
  </cellStyles>
  <dxfs count="42">
    <dxf>
      <fill>
        <patternFill>
          <bgColor theme="0" tint="-0.34998626667073579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0" tint="-0.34998626667073579"/>
        </patternFill>
      </fill>
    </dxf>
    <dxf>
      <font>
        <color rgb="FFFF0000"/>
      </font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0" formatCode="General"/>
      <alignment horizontal="right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6" formatCode="#,##0;[Red]\-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6" formatCode="#,##0;[Red]\-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0" formatCode="General"/>
      <alignment horizontal="right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6" formatCode="#,##0;[Red]\-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6" formatCode="#,##0;[Red]\-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</dxfs>
  <tableStyles count="0" defaultTableStyle="TableStyleMedium2" defaultPivotStyle="PivotStyleLight16"/>
  <colors>
    <mruColors>
      <color rgb="FFFFFF99"/>
      <color rgb="FFFFFF66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249238</xdr:colOff>
      <xdr:row>10</xdr:row>
      <xdr:rowOff>28575</xdr:rowOff>
    </xdr:from>
    <xdr:to>
      <xdr:col>2</xdr:col>
      <xdr:colOff>649288</xdr:colOff>
      <xdr:row>12</xdr:row>
      <xdr:rowOff>206375</xdr:rowOff>
    </xdr:to>
    <xdr:sp macro="" textlink="">
      <xdr:nvSpPr>
        <xdr:cNvPr id="16" name="右中かっこ 15">
          <a:extLst>
            <a:ext uri="{FF2B5EF4-FFF2-40B4-BE49-F238E27FC236}">
              <a16:creationId xmlns:a16="http://schemas.microsoft.com/office/drawing/2014/main" id="{796B2CC5-A035-4505-BE9C-A375B89CC944}"/>
            </a:ext>
          </a:extLst>
        </xdr:cNvPr>
        <xdr:cNvSpPr/>
      </xdr:nvSpPr>
      <xdr:spPr>
        <a:xfrm>
          <a:off x="4649788" y="2219325"/>
          <a:ext cx="400050" cy="615950"/>
        </a:xfrm>
        <a:prstGeom prst="rightBrace">
          <a:avLst>
            <a:gd name="adj1" fmla="val 12917"/>
            <a:gd name="adj2" fmla="val 50000"/>
          </a:avLst>
        </a:prstGeom>
        <a:ln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</xdr:col>
      <xdr:colOff>839787</xdr:colOff>
      <xdr:row>9</xdr:row>
      <xdr:rowOff>173038</xdr:rowOff>
    </xdr:from>
    <xdr:ext cx="4619626" cy="1036694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C863FC49-C790-47C6-ABAC-E63B8518AD1F}"/>
            </a:ext>
          </a:extLst>
        </xdr:cNvPr>
        <xdr:cNvSpPr txBox="1"/>
      </xdr:nvSpPr>
      <xdr:spPr>
        <a:xfrm>
          <a:off x="5240337" y="2144713"/>
          <a:ext cx="4619626" cy="1036694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合計が</a:t>
          </a:r>
          <a:r>
            <a:rPr kumimoji="1" lang="en-US" altLang="ja-JP" sz="1100">
              <a:solidFill>
                <a:srgbClr val="FF0000"/>
              </a:solidFill>
            </a:rPr>
            <a:t>【</a:t>
          </a:r>
          <a:r>
            <a:rPr kumimoji="1" lang="ja-JP" altLang="en-US" sz="1100">
              <a:solidFill>
                <a:srgbClr val="FF0000"/>
              </a:solidFill>
            </a:rPr>
            <a:t>総事業費</a:t>
          </a:r>
          <a:r>
            <a:rPr kumimoji="1" lang="en-US" altLang="ja-JP" sz="1100">
              <a:solidFill>
                <a:srgbClr val="FF0000"/>
              </a:solidFill>
            </a:rPr>
            <a:t>】</a:t>
          </a:r>
          <a:r>
            <a:rPr kumimoji="1" lang="ja-JP" altLang="en-US" sz="1100">
              <a:solidFill>
                <a:srgbClr val="FF0000"/>
              </a:solidFill>
            </a:rPr>
            <a:t>と一致するように記入してください。</a:t>
          </a:r>
        </a:p>
        <a:p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助成金の入金前の段階において、総事業費をどのように賄ったのかを記入する欄です。（ 助成金の入金は実施報告後となります）</a:t>
          </a:r>
        </a:p>
        <a:p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他の助成金との併用は原則できません。</a:t>
          </a:r>
        </a:p>
      </xdr:txBody>
    </xdr:sp>
    <xdr:clientData/>
  </xdr:oneCellAnchor>
  <xdr:oneCellAnchor>
    <xdr:from>
      <xdr:col>2</xdr:col>
      <xdr:colOff>36512</xdr:colOff>
      <xdr:row>1</xdr:row>
      <xdr:rowOff>930275</xdr:rowOff>
    </xdr:from>
    <xdr:ext cx="1397001" cy="564514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481E481B-8F27-42F0-BF74-4359715D2A81}"/>
            </a:ext>
          </a:extLst>
        </xdr:cNvPr>
        <xdr:cNvSpPr txBox="1"/>
      </xdr:nvSpPr>
      <xdr:spPr>
        <a:xfrm>
          <a:off x="4437062" y="1149350"/>
          <a:ext cx="1397001" cy="564514"/>
        </a:xfrm>
        <a:prstGeom prst="wedgeRectCallout">
          <a:avLst>
            <a:gd name="adj1" fmla="val -56287"/>
            <a:gd name="adj2" fmla="val 1863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申請区分を</a:t>
          </a:r>
          <a:br>
            <a:rPr kumimoji="1" lang="en-US" altLang="ja-JP" sz="1100">
              <a:solidFill>
                <a:srgbClr val="FF0000"/>
              </a:solidFill>
            </a:rPr>
          </a:br>
          <a:r>
            <a:rPr kumimoji="1" lang="ja-JP" altLang="en-US" sz="1100">
              <a:solidFill>
                <a:srgbClr val="FF0000"/>
              </a:solidFill>
            </a:rPr>
            <a:t>選択してください。</a:t>
          </a:r>
        </a:p>
      </xdr:txBody>
    </xdr:sp>
    <xdr:clientData/>
  </xdr:oneCellAnchor>
  <xdr:oneCellAnchor>
    <xdr:from>
      <xdr:col>2</xdr:col>
      <xdr:colOff>227013</xdr:colOff>
      <xdr:row>59</xdr:row>
      <xdr:rowOff>153988</xdr:rowOff>
    </xdr:from>
    <xdr:ext cx="2451100" cy="564514"/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0721008C-11AB-4666-A030-F1460C28580A}"/>
            </a:ext>
          </a:extLst>
        </xdr:cNvPr>
        <xdr:cNvSpPr txBox="1"/>
      </xdr:nvSpPr>
      <xdr:spPr>
        <a:xfrm>
          <a:off x="4627563" y="12174538"/>
          <a:ext cx="2451100" cy="564514"/>
        </a:xfrm>
        <a:prstGeom prst="wedgeRectCallout">
          <a:avLst>
            <a:gd name="adj1" fmla="val 122074"/>
            <a:gd name="adj2" fmla="val -288588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自動計算式が設定されていますので、行を追加する際はご注意ください。</a:t>
          </a:r>
        </a:p>
      </xdr:txBody>
    </xdr:sp>
    <xdr:clientData/>
  </xdr:oneCellAnchor>
  <xdr:oneCellAnchor>
    <xdr:from>
      <xdr:col>1</xdr:col>
      <xdr:colOff>617538</xdr:colOff>
      <xdr:row>68</xdr:row>
      <xdr:rowOff>103188</xdr:rowOff>
    </xdr:from>
    <xdr:ext cx="1962150" cy="564514"/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B17EF62E-8304-4D8E-832A-B5C6D6E77B44}"/>
            </a:ext>
          </a:extLst>
        </xdr:cNvPr>
        <xdr:cNvSpPr txBox="1"/>
      </xdr:nvSpPr>
      <xdr:spPr>
        <a:xfrm>
          <a:off x="2874963" y="13647738"/>
          <a:ext cx="1962150" cy="564514"/>
        </a:xfrm>
        <a:prstGeom prst="wedgeRectCallout">
          <a:avLst>
            <a:gd name="adj1" fmla="val -59235"/>
            <a:gd name="adj2" fmla="val 16943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収入が発生した場合は</a:t>
          </a:r>
          <a:br>
            <a:rPr kumimoji="1" lang="en-US" altLang="ja-JP" sz="1100">
              <a:solidFill>
                <a:srgbClr val="FF0000"/>
              </a:solidFill>
            </a:rPr>
          </a:br>
          <a:r>
            <a:rPr kumimoji="1" lang="ja-JP" altLang="en-US" sz="1100">
              <a:solidFill>
                <a:srgbClr val="FF0000"/>
              </a:solidFill>
            </a:rPr>
            <a:t>実積額を記入してください。</a:t>
          </a:r>
        </a:p>
      </xdr:txBody>
    </xdr:sp>
    <xdr:clientData/>
  </xdr:oneCellAnchor>
  <xdr:oneCellAnchor>
    <xdr:from>
      <xdr:col>2</xdr:col>
      <xdr:colOff>236538</xdr:colOff>
      <xdr:row>59</xdr:row>
      <xdr:rowOff>150813</xdr:rowOff>
    </xdr:from>
    <xdr:ext cx="2451100" cy="564514"/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5D7EC4D8-A199-40D6-8A01-E3E33CBDB55C}"/>
            </a:ext>
          </a:extLst>
        </xdr:cNvPr>
        <xdr:cNvSpPr txBox="1"/>
      </xdr:nvSpPr>
      <xdr:spPr>
        <a:xfrm>
          <a:off x="4637088" y="12171363"/>
          <a:ext cx="2451100" cy="564514"/>
        </a:xfrm>
        <a:prstGeom prst="wedgeRectCallout">
          <a:avLst>
            <a:gd name="adj1" fmla="val 102255"/>
            <a:gd name="adj2" fmla="val 41670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自動計算式が設定されているので、行を追加する際は注意してください。</a:t>
          </a:r>
        </a:p>
      </xdr:txBody>
    </xdr:sp>
    <xdr:clientData/>
  </xdr:oneCellAnchor>
  <xdr:oneCellAnchor>
    <xdr:from>
      <xdr:col>1</xdr:col>
      <xdr:colOff>758825</xdr:colOff>
      <xdr:row>0</xdr:row>
      <xdr:rowOff>103188</xdr:rowOff>
    </xdr:from>
    <xdr:ext cx="7956550" cy="328423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6080A37B-9066-497F-ACF7-04C8F8E6FA53}"/>
            </a:ext>
          </a:extLst>
        </xdr:cNvPr>
        <xdr:cNvSpPr txBox="1"/>
      </xdr:nvSpPr>
      <xdr:spPr>
        <a:xfrm>
          <a:off x="3016250" y="103188"/>
          <a:ext cx="7956550" cy="328423"/>
        </a:xfrm>
        <a:prstGeom prst="wedgeRectCallout">
          <a:avLst>
            <a:gd name="adj1" fmla="val -49887"/>
            <a:gd name="adj2" fmla="val 1283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　　　　　　　に対して選択または記入してください。（他のセルには数式が設定されているため触らないでください）</a:t>
          </a:r>
        </a:p>
      </xdr:txBody>
    </xdr:sp>
    <xdr:clientData/>
  </xdr:oneCellAnchor>
  <xdr:twoCellAnchor editAs="oneCell">
    <xdr:from>
      <xdr:col>1</xdr:col>
      <xdr:colOff>952499</xdr:colOff>
      <xdr:row>0</xdr:row>
      <xdr:rowOff>160338</xdr:rowOff>
    </xdr:from>
    <xdr:to>
      <xdr:col>1</xdr:col>
      <xdr:colOff>1800224</xdr:colOff>
      <xdr:row>1</xdr:row>
      <xdr:rowOff>180975</xdr:rowOff>
    </xdr:to>
    <xdr:pic>
      <xdr:nvPicPr>
        <xdr:cNvPr id="28" name="図 27">
          <a:extLst>
            <a:ext uri="{FF2B5EF4-FFF2-40B4-BE49-F238E27FC236}">
              <a16:creationId xmlns:a16="http://schemas.microsoft.com/office/drawing/2014/main" id="{300B3EB3-5CED-4661-A723-4C2FB29B2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9924" y="160338"/>
          <a:ext cx="847725" cy="2397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236538</xdr:colOff>
      <xdr:row>59</xdr:row>
      <xdr:rowOff>144463</xdr:rowOff>
    </xdr:from>
    <xdr:ext cx="2451100" cy="564514"/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8C0F32A0-945C-426B-AAC2-8241BAD75665}"/>
            </a:ext>
          </a:extLst>
        </xdr:cNvPr>
        <xdr:cNvSpPr txBox="1"/>
      </xdr:nvSpPr>
      <xdr:spPr>
        <a:xfrm>
          <a:off x="4637088" y="12165013"/>
          <a:ext cx="2451100" cy="564514"/>
        </a:xfrm>
        <a:prstGeom prst="wedgeRectCallout">
          <a:avLst>
            <a:gd name="adj1" fmla="val 270131"/>
            <a:gd name="adj2" fmla="val -11648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自動計算式が設定されているので、行を追加する際は注意してください。</a:t>
          </a:r>
        </a:p>
      </xdr:txBody>
    </xdr:sp>
    <xdr:clientData/>
  </xdr:oneCellAnchor>
  <xdr:oneCellAnchor>
    <xdr:from>
      <xdr:col>0</xdr:col>
      <xdr:colOff>1368425</xdr:colOff>
      <xdr:row>19</xdr:row>
      <xdr:rowOff>215900</xdr:rowOff>
    </xdr:from>
    <xdr:ext cx="5105400" cy="564514"/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124C3723-122A-4FB0-AD83-D4B4171D3174}"/>
            </a:ext>
          </a:extLst>
        </xdr:cNvPr>
        <xdr:cNvSpPr txBox="1"/>
      </xdr:nvSpPr>
      <xdr:spPr>
        <a:xfrm>
          <a:off x="1368425" y="4492625"/>
          <a:ext cx="5105400" cy="564514"/>
        </a:xfrm>
        <a:prstGeom prst="wedgeRectCallout">
          <a:avLst>
            <a:gd name="adj1" fmla="val -59228"/>
            <a:gd name="adj2" fmla="val 37191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申請時の事業費経費別明細と同じ要領で、支出の実積を記入してください。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変更がなければ、申請時の事業費経費別明細と同じ記載になります。</a:t>
          </a:r>
        </a:p>
      </xdr:txBody>
    </xdr:sp>
    <xdr:clientData/>
  </xdr:oneCellAnchor>
  <xdr:oneCellAnchor>
    <xdr:from>
      <xdr:col>2</xdr:col>
      <xdr:colOff>228600</xdr:colOff>
      <xdr:row>16</xdr:row>
      <xdr:rowOff>149225</xdr:rowOff>
    </xdr:from>
    <xdr:ext cx="4216401" cy="564514"/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C6E8A9C9-01FD-494B-A277-FB0986986790}"/>
            </a:ext>
          </a:extLst>
        </xdr:cNvPr>
        <xdr:cNvSpPr txBox="1"/>
      </xdr:nvSpPr>
      <xdr:spPr>
        <a:xfrm>
          <a:off x="4629150" y="3768725"/>
          <a:ext cx="4216401" cy="564514"/>
        </a:xfrm>
        <a:prstGeom prst="wedgeRectCallout">
          <a:avLst>
            <a:gd name="adj1" fmla="val -56306"/>
            <a:gd name="adj2" fmla="val 2200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収益が発生しない（０円以下）場合は助成金額に影響しません。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ja-JP" altLang="en-US" sz="1100">
              <a:solidFill>
                <a:srgbClr val="FF0000"/>
              </a:solidFill>
            </a:rPr>
            <a:t>収益が発生する場合、交付確定額は収益を控除して算出します。</a:t>
          </a:r>
          <a:endParaRPr kumimoji="1" lang="en-US" altLang="ja-JP" sz="1100">
            <a:solidFill>
              <a:srgbClr val="FF0000"/>
            </a:solidFill>
          </a:endParaRPr>
        </a:p>
      </xdr:txBody>
    </xdr:sp>
    <xdr:clientData/>
  </xdr:oneCellAnchor>
  <xdr:oneCellAnchor>
    <xdr:from>
      <xdr:col>5</xdr:col>
      <xdr:colOff>101600</xdr:colOff>
      <xdr:row>4</xdr:row>
      <xdr:rowOff>152400</xdr:rowOff>
    </xdr:from>
    <xdr:ext cx="3790950" cy="328423"/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B329193C-C394-4867-BB47-0ACCD51E9AF4}"/>
            </a:ext>
          </a:extLst>
        </xdr:cNvPr>
        <xdr:cNvSpPr txBox="1"/>
      </xdr:nvSpPr>
      <xdr:spPr>
        <a:xfrm>
          <a:off x="7880350" y="1130300"/>
          <a:ext cx="3790950" cy="328423"/>
        </a:xfrm>
        <a:prstGeom prst="wedgeRectCallout">
          <a:avLst>
            <a:gd name="adj1" fmla="val -10029"/>
            <a:gd name="adj2" fmla="val -117071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交付決定通知に記載されている金額を記入してください。</a:t>
          </a:r>
          <a:endParaRPr kumimoji="1" lang="en-US" altLang="ja-JP" sz="11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34925</xdr:colOff>
      <xdr:row>12</xdr:row>
      <xdr:rowOff>120650</xdr:rowOff>
    </xdr:from>
    <xdr:to>
      <xdr:col>4</xdr:col>
      <xdr:colOff>977900</xdr:colOff>
      <xdr:row>20</xdr:row>
      <xdr:rowOff>101600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1AF95E3-AC8A-BCDB-FB90-2639100A59DE}"/>
            </a:ext>
          </a:extLst>
        </xdr:cNvPr>
        <xdr:cNvSpPr/>
      </xdr:nvSpPr>
      <xdr:spPr>
        <a:xfrm>
          <a:off x="692150" y="2863850"/>
          <a:ext cx="2971800" cy="18097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このシートには手を加えないでください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57CA24C-1005-4260-9696-4069AC2BC435}" name="テーブル1" displayName="テーブル1" ref="A22:I66" totalsRowShown="0" headerRowBorderDxfId="41" tableBorderDxfId="40" totalsRowBorderDxfId="39">
  <autoFilter ref="A22:I66" xr:uid="{B57CA24C-1005-4260-9696-4069AC2BC435}"/>
  <tableColumns count="9">
    <tableColumn id="1" xr3:uid="{5F51DE48-A4A9-4A6B-A0B3-ADCC0A4A6752}" name="支払先_x000a_（契約先）" dataDxfId="38"/>
    <tableColumn id="2" xr3:uid="{E5721173-A8EC-4D68-BC5A-D393E8D8A502}" name="経費区分_x000a_（リストから選択）" dataDxfId="37"/>
    <tableColumn id="3" xr3:uid="{257967D2-03FF-4CD5-B49E-3D9A0644323A}" name="経費名称" dataDxfId="36"/>
    <tableColumn id="4" xr3:uid="{79CF11DF-34D8-42AD-8645-C2B978CC8811}" name="単価_x000a_（単位:円）" dataDxfId="35"/>
    <tableColumn id="5" xr3:uid="{2F2DDE54-16A4-447D-8EA6-F7182924FA07}" name="数量" dataDxfId="34"/>
    <tableColumn id="6" xr3:uid="{69D1AD15-9B81-494E-A47A-1C428CAEB2C9}" name="総額_x000a_（単位:円）" dataDxfId="33" dataCellStyle="桁区切り">
      <calculatedColumnFormula>IF(I23=1, D23*E23, IF(I23=2, D23*E23, IF(AND(I23="0", OR(D23&lt;&gt;"", E23&lt;&gt;"")), "経費区分未選択", "0")))</calculatedColumnFormula>
    </tableColumn>
    <tableColumn id="7" xr3:uid="{0723298E-4A8E-4A6D-9791-7EC4A0BA267B}" name="助成対象経費_x000a_（単位:円）" dataDxfId="32" dataCellStyle="桁区切り">
      <calculatedColumnFormula>IF(I23=1, F23, IF(I23=2, "―", IF(AND(I23="0", OR(D23&lt;&gt;"", E23&lt;&gt;"")), "経費区分未選択", "0")))</calculatedColumnFormula>
    </tableColumn>
    <tableColumn id="8" xr3:uid="{3AE6FA48-F9B1-4016-B3DE-F942472BB41B}" name="備　考" dataDxfId="31"/>
    <tableColumn id="9" xr3:uid="{D7E422C4-6EFF-421E-9644-4D765254A920}" name="経費種類取得用" dataDxfId="30">
      <calculatedColumnFormula>IFERROR(VLOOKUP($B23, マスタ!G:H, 2, FALSE), "0")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15B4F6A-151B-4627-B990-4DB5A7321C8D}" name="テーブル3" displayName="テーブル3" ref="D72:F76" totalsRowShown="0" headerRowBorderDxfId="29" tableBorderDxfId="28" totalsRowBorderDxfId="27">
  <autoFilter ref="D72:F76" xr:uid="{615B4F6A-151B-4627-B990-4DB5A7321C8D}"/>
  <tableColumns count="3">
    <tableColumn id="1" xr3:uid="{05FA0DAB-94C4-4F46-8CAD-4C3467B84D0C}" name="単価_x000a_（単位：円）" dataDxfId="26"/>
    <tableColumn id="2" xr3:uid="{855A4D97-D392-4F11-8FCA-4AB139BC5A31}" name="数量" dataDxfId="25"/>
    <tableColumn id="3" xr3:uid="{24CB770C-419A-42F0-8995-66B33DA3F059}" name="総額_x000a_（単位：円）" dataDxfId="24" dataCellStyle="桁区切り">
      <calculatedColumnFormula>D73*E73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842D43C-65FA-4D8B-9C91-631969E1942E}" name="テーブル13" displayName="テーブル13" ref="A22:I66" totalsRowShown="0" headerRowBorderDxfId="23" tableBorderDxfId="22" totalsRowBorderDxfId="21">
  <autoFilter ref="A22:I66" xr:uid="{B57CA24C-1005-4260-9696-4069AC2BC435}"/>
  <tableColumns count="9">
    <tableColumn id="1" xr3:uid="{C8F8CC0F-C0C7-439E-9173-42C6C6E82C33}" name="支払先_x000a_（契約先）" dataDxfId="20"/>
    <tableColumn id="2" xr3:uid="{7AF7C36A-B6DF-4B53-B0EB-8A1B7955F41E}" name="経費区分_x000a_（リストから選択）" dataDxfId="19"/>
    <tableColumn id="3" xr3:uid="{5D0B8000-2C86-4E51-BA35-C58C253134AA}" name="経費名称" dataDxfId="18"/>
    <tableColumn id="4" xr3:uid="{D7EE5FB0-9C88-4CA9-BA50-2AE21C38B66A}" name="単価_x000a_（単位:円）" dataDxfId="17"/>
    <tableColumn id="5" xr3:uid="{6B871F6E-0DD9-4B19-9E09-3B1A0F898536}" name="数量" dataDxfId="16"/>
    <tableColumn id="6" xr3:uid="{F5CF6823-B644-4F5F-89F3-74FF7323D278}" name="総額_x000a_（単位:円）" dataDxfId="15" dataCellStyle="桁区切り">
      <calculatedColumnFormula>IF(I23=1, D23*E23, IF(I23=2, D23*E23, IF(AND(I23="0", OR(D23&lt;&gt;"", E23&lt;&gt;"")), "経費区分未選択", "0")))</calculatedColumnFormula>
    </tableColumn>
    <tableColumn id="7" xr3:uid="{26518DD7-A346-475E-B39D-155BC4549C42}" name="助成対象経費_x000a_（単位:円）" dataDxfId="14" dataCellStyle="桁区切り">
      <calculatedColumnFormula>IF(I23=1, F23, IF(I23=2, "―", IF(AND(I23="0", OR(D23&lt;&gt;"", E23&lt;&gt;"")), "経費区分未選択", "0")))</calculatedColumnFormula>
    </tableColumn>
    <tableColumn id="8" xr3:uid="{B5858876-8511-43A3-853C-FDF18FA3EE06}" name="備　考" dataDxfId="13"/>
    <tableColumn id="9" xr3:uid="{8DACD4EB-FC4F-417F-B876-20FD153D50C7}" name="経費種類取得用" dataDxfId="12">
      <calculatedColumnFormula>IFERROR(VLOOKUP($B23, マスタ!G:H, 2, FALSE), "0")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932BF39-3200-4D33-85AD-07D393368E99}" name="テーブル37" displayName="テーブル37" ref="D72:F76" totalsRowShown="0" headerRowBorderDxfId="11" tableBorderDxfId="10" totalsRowBorderDxfId="9">
  <autoFilter ref="D72:F76" xr:uid="{615B4F6A-151B-4627-B990-4DB5A7321C8D}"/>
  <tableColumns count="3">
    <tableColumn id="1" xr3:uid="{690483D3-34E0-4C9A-AE27-17EA407463AA}" name="単価_x000a_（単位：円）" dataDxfId="8"/>
    <tableColumn id="2" xr3:uid="{20AE135A-BDDF-47D5-92E5-A19FD539400C}" name="数量" dataDxfId="7"/>
    <tableColumn id="3" xr3:uid="{76F8E69D-2BAC-459C-8D7D-0BFEEB12F97F}" name="総額_x000a_（単位：円）" dataDxfId="6" dataCellStyle="桁区切り">
      <calculatedColumnFormula>D73*E73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9D890-F69B-4F8A-927D-3C7252744A7B}">
  <sheetPr>
    <pageSetUpPr fitToPage="1"/>
  </sheetPr>
  <dimension ref="A1:I78"/>
  <sheetViews>
    <sheetView tabSelected="1" view="pageBreakPreview" zoomScaleNormal="100" zoomScaleSheetLayoutView="100" workbookViewId="0"/>
  </sheetViews>
  <sheetFormatPr defaultRowHeight="13" x14ac:dyDescent="0.55000000000000004"/>
  <cols>
    <col min="1" max="1" width="29.58203125" style="9" customWidth="1"/>
    <col min="2" max="2" width="28.1640625" style="9" customWidth="1"/>
    <col min="3" max="3" width="27" style="9" customWidth="1"/>
    <col min="4" max="4" width="10.33203125" style="9" customWidth="1"/>
    <col min="5" max="5" width="7" style="9" customWidth="1"/>
    <col min="6" max="7" width="15.58203125" style="9" customWidth="1"/>
    <col min="8" max="8" width="21.75" style="9" customWidth="1"/>
    <col min="9" max="9" width="16.58203125" style="9" customWidth="1"/>
    <col min="10" max="16384" width="8.6640625" style="9"/>
  </cols>
  <sheetData>
    <row r="1" spans="1:8" ht="17" customHeight="1" x14ac:dyDescent="0.55000000000000004">
      <c r="A1" s="8" t="s">
        <v>95</v>
      </c>
    </row>
    <row r="2" spans="1:8" ht="17" customHeight="1" x14ac:dyDescent="0.55000000000000004"/>
    <row r="3" spans="1:8" ht="17" customHeight="1" x14ac:dyDescent="0.55000000000000004">
      <c r="A3" s="10" t="s">
        <v>4</v>
      </c>
      <c r="B3" s="51" t="s">
        <v>49</v>
      </c>
      <c r="E3" s="65" t="s">
        <v>11</v>
      </c>
      <c r="F3" s="66"/>
      <c r="G3" s="11" t="e" cm="1">
        <f t="array" ref="G3">INDEX(マスタ!D:D, MATCH(1, (マスタ!B:B=$B$3)*(マスタ!C:C=$B$4), 0))</f>
        <v>#N/A</v>
      </c>
      <c r="H3" s="9" t="s">
        <v>17</v>
      </c>
    </row>
    <row r="4" spans="1:8" ht="17" customHeight="1" x14ac:dyDescent="0.55000000000000004">
      <c r="A4" s="10" t="s">
        <v>5</v>
      </c>
      <c r="B4" s="51" t="s">
        <v>49</v>
      </c>
      <c r="E4" s="67" t="s">
        <v>92</v>
      </c>
      <c r="F4" s="67"/>
      <c r="G4" s="64"/>
    </row>
    <row r="5" spans="1:8" ht="17" customHeight="1" x14ac:dyDescent="0.55000000000000004">
      <c r="A5" s="12"/>
    </row>
    <row r="6" spans="1:8" ht="17" customHeight="1" x14ac:dyDescent="0.55000000000000004">
      <c r="A6" s="10" t="s">
        <v>2</v>
      </c>
      <c r="B6" s="20">
        <f>$F$67</f>
        <v>0</v>
      </c>
      <c r="C6" s="9" t="s">
        <v>17</v>
      </c>
    </row>
    <row r="7" spans="1:8" ht="17" customHeight="1" x14ac:dyDescent="0.55000000000000004">
      <c r="A7" s="10" t="s">
        <v>3</v>
      </c>
      <c r="B7" s="20">
        <f>$G$67</f>
        <v>0</v>
      </c>
      <c r="C7" s="9" t="s">
        <v>17</v>
      </c>
    </row>
    <row r="8" spans="1:8" ht="17" customHeight="1" x14ac:dyDescent="0.55000000000000004">
      <c r="A8" s="10" t="s">
        <v>97</v>
      </c>
      <c r="B8" s="20">
        <f>IFERROR(MIN(ROUNDDOWN(B7*$G$3,-3), $G$4), 0)</f>
        <v>0</v>
      </c>
      <c r="C8" s="9" t="s">
        <v>91</v>
      </c>
    </row>
    <row r="9" spans="1:8" ht="17" customHeight="1" x14ac:dyDescent="0.55000000000000004"/>
    <row r="10" spans="1:8" ht="17" customHeight="1" x14ac:dyDescent="0.55000000000000004">
      <c r="A10" s="8" t="s">
        <v>93</v>
      </c>
      <c r="C10" s="8"/>
    </row>
    <row r="11" spans="1:8" ht="17" customHeight="1" x14ac:dyDescent="0.55000000000000004">
      <c r="A11" s="10" t="s">
        <v>40</v>
      </c>
      <c r="B11" s="52"/>
    </row>
    <row r="12" spans="1:8" ht="17" customHeight="1" x14ac:dyDescent="0.55000000000000004">
      <c r="A12" s="10" t="s">
        <v>41</v>
      </c>
      <c r="B12" s="52"/>
    </row>
    <row r="13" spans="1:8" ht="17" customHeight="1" thickBot="1" x14ac:dyDescent="0.6">
      <c r="A13" s="15" t="s">
        <v>42</v>
      </c>
      <c r="B13" s="53"/>
    </row>
    <row r="14" spans="1:8" ht="17" customHeight="1" thickTop="1" x14ac:dyDescent="0.55000000000000004">
      <c r="A14" s="16" t="s">
        <v>43</v>
      </c>
      <c r="B14" s="17">
        <f>SUM(B11:B13)</f>
        <v>0</v>
      </c>
      <c r="C14" s="21" t="str">
        <f>IF(B14=B6,  "※自動計算","※自動計算（合計が【総事業費】と一致するようにしてください）")</f>
        <v>※自動計算</v>
      </c>
    </row>
    <row r="15" spans="1:8" ht="17" customHeight="1" x14ac:dyDescent="0.55000000000000004">
      <c r="B15" s="14"/>
      <c r="C15" s="21"/>
    </row>
    <row r="16" spans="1:8" ht="17" customHeight="1" x14ac:dyDescent="0.55000000000000004">
      <c r="A16" s="8" t="s">
        <v>62</v>
      </c>
    </row>
    <row r="17" spans="1:9" ht="17" customHeight="1" x14ac:dyDescent="0.55000000000000004">
      <c r="A17" s="10" t="s">
        <v>39</v>
      </c>
      <c r="B17" s="18">
        <f>$F$77</f>
        <v>0</v>
      </c>
      <c r="C17" s="9" t="s">
        <v>61</v>
      </c>
    </row>
    <row r="18" spans="1:9" ht="17" customHeight="1" thickBot="1" x14ac:dyDescent="0.6">
      <c r="A18" s="15" t="s">
        <v>90</v>
      </c>
      <c r="B18" s="19">
        <f>$B$6-$B$8</f>
        <v>0</v>
      </c>
      <c r="C18" s="9" t="s">
        <v>96</v>
      </c>
      <c r="F18" s="13"/>
    </row>
    <row r="19" spans="1:9" ht="17" customHeight="1" thickTop="1" x14ac:dyDescent="0.55000000000000004">
      <c r="A19" s="16" t="s">
        <v>44</v>
      </c>
      <c r="B19" s="17">
        <f>B17-B18</f>
        <v>0</v>
      </c>
      <c r="C19" s="21" t="str">
        <f>IF(B19&lt;=0,"※自動計算","【警告】収益が発生しています（交付確定額は収益を控除して算出します）")</f>
        <v>※自動計算</v>
      </c>
    </row>
    <row r="20" spans="1:9" ht="17" customHeight="1" x14ac:dyDescent="0.55000000000000004"/>
    <row r="21" spans="1:9" ht="22.5" x14ac:dyDescent="0.55000000000000004">
      <c r="A21" s="8" t="s">
        <v>60</v>
      </c>
      <c r="B21" s="22"/>
      <c r="F21" s="34" t="s">
        <v>58</v>
      </c>
      <c r="G21" s="22" t="s">
        <v>18</v>
      </c>
      <c r="H21" s="7"/>
      <c r="I21" s="22" t="s">
        <v>46</v>
      </c>
    </row>
    <row r="22" spans="1:9" ht="26" x14ac:dyDescent="0.55000000000000004">
      <c r="A22" s="41" t="s">
        <v>94</v>
      </c>
      <c r="B22" s="42" t="s">
        <v>50</v>
      </c>
      <c r="C22" s="43" t="s">
        <v>0</v>
      </c>
      <c r="D22" s="42" t="s">
        <v>51</v>
      </c>
      <c r="E22" s="42" t="s">
        <v>55</v>
      </c>
      <c r="F22" s="44" t="s">
        <v>52</v>
      </c>
      <c r="G22" s="44" t="s">
        <v>53</v>
      </c>
      <c r="H22" s="43" t="s">
        <v>1</v>
      </c>
      <c r="I22" s="45" t="s">
        <v>45</v>
      </c>
    </row>
    <row r="23" spans="1:9" x14ac:dyDescent="0.55000000000000004">
      <c r="A23" s="54"/>
      <c r="B23" s="55"/>
      <c r="C23" s="55"/>
      <c r="D23" s="56"/>
      <c r="E23" s="56"/>
      <c r="F23" s="24" t="str">
        <f t="shared" ref="F23:F66" si="0">IF(I23=1, D23*E23, IF(I23=2, D23*E23, IF(AND(I23="0", OR(D23&lt;&gt;"", E23&lt;&gt;"")), "経費区分未選択", "0")))</f>
        <v>0</v>
      </c>
      <c r="G23" s="24" t="str">
        <f t="shared" ref="G23:G66" si="1">IF(I23=1, F23, IF(I23=2, "―", IF(AND(I23="0", OR(D23&lt;&gt;"", E23&lt;&gt;"")), "経費区分未選択", "0")))</f>
        <v>0</v>
      </c>
      <c r="H23" s="55"/>
      <c r="I23" s="62" t="str">
        <f>IFERROR(VLOOKUP($B23, マスタ!G:H, 2, FALSE), "0")</f>
        <v>0</v>
      </c>
    </row>
    <row r="24" spans="1:9" x14ac:dyDescent="0.55000000000000004">
      <c r="A24" s="54"/>
      <c r="B24" s="55"/>
      <c r="C24" s="55"/>
      <c r="D24" s="56"/>
      <c r="E24" s="56"/>
      <c r="F24" s="24" t="str">
        <f t="shared" si="0"/>
        <v>0</v>
      </c>
      <c r="G24" s="24" t="str">
        <f t="shared" si="1"/>
        <v>0</v>
      </c>
      <c r="H24" s="55"/>
      <c r="I24" s="62" t="str">
        <f>IFERROR(VLOOKUP($B24, マスタ!G:H, 2, FALSE), "0")</f>
        <v>0</v>
      </c>
    </row>
    <row r="25" spans="1:9" x14ac:dyDescent="0.55000000000000004">
      <c r="A25" s="54"/>
      <c r="B25" s="55"/>
      <c r="C25" s="55"/>
      <c r="D25" s="56"/>
      <c r="E25" s="56"/>
      <c r="F25" s="24" t="str">
        <f t="shared" si="0"/>
        <v>0</v>
      </c>
      <c r="G25" s="24" t="str">
        <f t="shared" si="1"/>
        <v>0</v>
      </c>
      <c r="H25" s="55"/>
      <c r="I25" s="62" t="str">
        <f>IFERROR(VLOOKUP($B25, マスタ!G:H, 2, FALSE), "0")</f>
        <v>0</v>
      </c>
    </row>
    <row r="26" spans="1:9" x14ac:dyDescent="0.55000000000000004">
      <c r="A26" s="54"/>
      <c r="B26" s="55"/>
      <c r="C26" s="55"/>
      <c r="D26" s="56"/>
      <c r="E26" s="56"/>
      <c r="F26" s="24" t="str">
        <f t="shared" si="0"/>
        <v>0</v>
      </c>
      <c r="G26" s="24" t="str">
        <f t="shared" si="1"/>
        <v>0</v>
      </c>
      <c r="H26" s="55"/>
      <c r="I26" s="62" t="str">
        <f>IFERROR(VLOOKUP($B26, マスタ!G:H, 2, FALSE), "0")</f>
        <v>0</v>
      </c>
    </row>
    <row r="27" spans="1:9" x14ac:dyDescent="0.55000000000000004">
      <c r="A27" s="54"/>
      <c r="B27" s="55"/>
      <c r="C27" s="55"/>
      <c r="D27" s="56"/>
      <c r="E27" s="56"/>
      <c r="F27" s="24" t="str">
        <f t="shared" si="0"/>
        <v>0</v>
      </c>
      <c r="G27" s="24" t="str">
        <f t="shared" si="1"/>
        <v>0</v>
      </c>
      <c r="H27" s="55"/>
      <c r="I27" s="62" t="str">
        <f>IFERROR(VLOOKUP($B27, マスタ!G:H, 2, FALSE), "0")</f>
        <v>0</v>
      </c>
    </row>
    <row r="28" spans="1:9" x14ac:dyDescent="0.55000000000000004">
      <c r="A28" s="54"/>
      <c r="B28" s="55"/>
      <c r="C28" s="55"/>
      <c r="D28" s="56"/>
      <c r="E28" s="56"/>
      <c r="F28" s="24" t="str">
        <f t="shared" si="0"/>
        <v>0</v>
      </c>
      <c r="G28" s="24" t="str">
        <f t="shared" si="1"/>
        <v>0</v>
      </c>
      <c r="H28" s="55"/>
      <c r="I28" s="62" t="str">
        <f>IFERROR(VLOOKUP($B28, マスタ!G:H, 2, FALSE), "0")</f>
        <v>0</v>
      </c>
    </row>
    <row r="29" spans="1:9" x14ac:dyDescent="0.55000000000000004">
      <c r="A29" s="54"/>
      <c r="B29" s="55"/>
      <c r="C29" s="55"/>
      <c r="D29" s="56"/>
      <c r="E29" s="56"/>
      <c r="F29" s="24" t="str">
        <f t="shared" si="0"/>
        <v>0</v>
      </c>
      <c r="G29" s="24" t="str">
        <f t="shared" si="1"/>
        <v>0</v>
      </c>
      <c r="H29" s="55"/>
      <c r="I29" s="62" t="str">
        <f>IFERROR(VLOOKUP($B29, マスタ!G:H, 2, FALSE), "0")</f>
        <v>0</v>
      </c>
    </row>
    <row r="30" spans="1:9" x14ac:dyDescent="0.55000000000000004">
      <c r="A30" s="54"/>
      <c r="B30" s="55"/>
      <c r="C30" s="55"/>
      <c r="D30" s="56"/>
      <c r="E30" s="56"/>
      <c r="F30" s="24" t="str">
        <f t="shared" si="0"/>
        <v>0</v>
      </c>
      <c r="G30" s="24" t="str">
        <f t="shared" si="1"/>
        <v>0</v>
      </c>
      <c r="H30" s="55"/>
      <c r="I30" s="62" t="str">
        <f>IFERROR(VLOOKUP($B30, マスタ!G:H, 2, FALSE), "0")</f>
        <v>0</v>
      </c>
    </row>
    <row r="31" spans="1:9" x14ac:dyDescent="0.55000000000000004">
      <c r="A31" s="54"/>
      <c r="B31" s="55"/>
      <c r="C31" s="55"/>
      <c r="D31" s="56"/>
      <c r="E31" s="56"/>
      <c r="F31" s="24" t="str">
        <f t="shared" si="0"/>
        <v>0</v>
      </c>
      <c r="G31" s="24" t="str">
        <f t="shared" si="1"/>
        <v>0</v>
      </c>
      <c r="H31" s="55"/>
      <c r="I31" s="62" t="str">
        <f>IFERROR(VLOOKUP($B31, マスタ!G:H, 2, FALSE), "0")</f>
        <v>0</v>
      </c>
    </row>
    <row r="32" spans="1:9" x14ac:dyDescent="0.55000000000000004">
      <c r="A32" s="54"/>
      <c r="B32" s="55"/>
      <c r="C32" s="55"/>
      <c r="D32" s="56"/>
      <c r="E32" s="56"/>
      <c r="F32" s="24" t="str">
        <f t="shared" si="0"/>
        <v>0</v>
      </c>
      <c r="G32" s="24" t="str">
        <f t="shared" si="1"/>
        <v>0</v>
      </c>
      <c r="H32" s="55"/>
      <c r="I32" s="62" t="str">
        <f>IFERROR(VLOOKUP($B32, マスタ!G:H, 2, FALSE), "0")</f>
        <v>0</v>
      </c>
    </row>
    <row r="33" spans="1:9" x14ac:dyDescent="0.55000000000000004">
      <c r="A33" s="54"/>
      <c r="B33" s="55"/>
      <c r="C33" s="55"/>
      <c r="D33" s="56"/>
      <c r="E33" s="56"/>
      <c r="F33" s="24" t="str">
        <f t="shared" si="0"/>
        <v>0</v>
      </c>
      <c r="G33" s="24" t="str">
        <f t="shared" si="1"/>
        <v>0</v>
      </c>
      <c r="H33" s="55"/>
      <c r="I33" s="62" t="str">
        <f>IFERROR(VLOOKUP($B33, マスタ!G:H, 2, FALSE), "0")</f>
        <v>0</v>
      </c>
    </row>
    <row r="34" spans="1:9" x14ac:dyDescent="0.55000000000000004">
      <c r="A34" s="54"/>
      <c r="B34" s="55"/>
      <c r="C34" s="55"/>
      <c r="D34" s="56"/>
      <c r="E34" s="56"/>
      <c r="F34" s="24" t="str">
        <f t="shared" si="0"/>
        <v>0</v>
      </c>
      <c r="G34" s="24" t="str">
        <f t="shared" si="1"/>
        <v>0</v>
      </c>
      <c r="H34" s="55"/>
      <c r="I34" s="62" t="str">
        <f>IFERROR(VLOOKUP($B34, マスタ!G:H, 2, FALSE), "0")</f>
        <v>0</v>
      </c>
    </row>
    <row r="35" spans="1:9" x14ac:dyDescent="0.55000000000000004">
      <c r="A35" s="54"/>
      <c r="B35" s="55"/>
      <c r="C35" s="55"/>
      <c r="D35" s="56"/>
      <c r="E35" s="56"/>
      <c r="F35" s="24" t="str">
        <f t="shared" si="0"/>
        <v>0</v>
      </c>
      <c r="G35" s="24" t="str">
        <f t="shared" si="1"/>
        <v>0</v>
      </c>
      <c r="H35" s="55"/>
      <c r="I35" s="62" t="str">
        <f>IFERROR(VLOOKUP($B35, マスタ!G:H, 2, FALSE), "0")</f>
        <v>0</v>
      </c>
    </row>
    <row r="36" spans="1:9" x14ac:dyDescent="0.55000000000000004">
      <c r="A36" s="54"/>
      <c r="B36" s="55"/>
      <c r="C36" s="55"/>
      <c r="D36" s="56"/>
      <c r="E36" s="56"/>
      <c r="F36" s="24" t="str">
        <f t="shared" si="0"/>
        <v>0</v>
      </c>
      <c r="G36" s="24" t="str">
        <f t="shared" si="1"/>
        <v>0</v>
      </c>
      <c r="H36" s="55"/>
      <c r="I36" s="62" t="str">
        <f>IFERROR(VLOOKUP($B36, マスタ!G:H, 2, FALSE), "0")</f>
        <v>0</v>
      </c>
    </row>
    <row r="37" spans="1:9" x14ac:dyDescent="0.55000000000000004">
      <c r="A37" s="54"/>
      <c r="B37" s="55"/>
      <c r="C37" s="55"/>
      <c r="D37" s="56"/>
      <c r="E37" s="56"/>
      <c r="F37" s="24" t="str">
        <f t="shared" si="0"/>
        <v>0</v>
      </c>
      <c r="G37" s="24" t="str">
        <f t="shared" si="1"/>
        <v>0</v>
      </c>
      <c r="H37" s="55"/>
      <c r="I37" s="62" t="str">
        <f>IFERROR(VLOOKUP($B37, マスタ!G:H, 2, FALSE), "0")</f>
        <v>0</v>
      </c>
    </row>
    <row r="38" spans="1:9" x14ac:dyDescent="0.55000000000000004">
      <c r="A38" s="54"/>
      <c r="B38" s="55"/>
      <c r="C38" s="55"/>
      <c r="D38" s="56"/>
      <c r="E38" s="56"/>
      <c r="F38" s="24" t="str">
        <f t="shared" si="0"/>
        <v>0</v>
      </c>
      <c r="G38" s="24" t="str">
        <f t="shared" si="1"/>
        <v>0</v>
      </c>
      <c r="H38" s="55"/>
      <c r="I38" s="62" t="str">
        <f>IFERROR(VLOOKUP($B38, マスタ!G:H, 2, FALSE), "0")</f>
        <v>0</v>
      </c>
    </row>
    <row r="39" spans="1:9" x14ac:dyDescent="0.55000000000000004">
      <c r="A39" s="54"/>
      <c r="B39" s="55"/>
      <c r="C39" s="55"/>
      <c r="D39" s="56"/>
      <c r="E39" s="56"/>
      <c r="F39" s="24" t="str">
        <f t="shared" si="0"/>
        <v>0</v>
      </c>
      <c r="G39" s="24" t="str">
        <f t="shared" si="1"/>
        <v>0</v>
      </c>
      <c r="H39" s="55"/>
      <c r="I39" s="62" t="str">
        <f>IFERROR(VLOOKUP($B39, マスタ!G:H, 2, FALSE), "0")</f>
        <v>0</v>
      </c>
    </row>
    <row r="40" spans="1:9" x14ac:dyDescent="0.55000000000000004">
      <c r="A40" s="54"/>
      <c r="B40" s="55"/>
      <c r="C40" s="55"/>
      <c r="D40" s="56"/>
      <c r="E40" s="56"/>
      <c r="F40" s="24" t="str">
        <f t="shared" si="0"/>
        <v>0</v>
      </c>
      <c r="G40" s="24" t="str">
        <f t="shared" si="1"/>
        <v>0</v>
      </c>
      <c r="H40" s="55"/>
      <c r="I40" s="62" t="str">
        <f>IFERROR(VLOOKUP($B40, マスタ!G:H, 2, FALSE), "0")</f>
        <v>0</v>
      </c>
    </row>
    <row r="41" spans="1:9" x14ac:dyDescent="0.55000000000000004">
      <c r="A41" s="54"/>
      <c r="B41" s="55"/>
      <c r="C41" s="55"/>
      <c r="D41" s="56"/>
      <c r="E41" s="56"/>
      <c r="F41" s="24" t="str">
        <f t="shared" si="0"/>
        <v>0</v>
      </c>
      <c r="G41" s="24" t="str">
        <f t="shared" si="1"/>
        <v>0</v>
      </c>
      <c r="H41" s="55"/>
      <c r="I41" s="62" t="str">
        <f>IFERROR(VLOOKUP($B41, マスタ!G:H, 2, FALSE), "0")</f>
        <v>0</v>
      </c>
    </row>
    <row r="42" spans="1:9" x14ac:dyDescent="0.55000000000000004">
      <c r="A42" s="54"/>
      <c r="B42" s="55"/>
      <c r="C42" s="55"/>
      <c r="D42" s="56"/>
      <c r="E42" s="56"/>
      <c r="F42" s="24" t="str">
        <f t="shared" si="0"/>
        <v>0</v>
      </c>
      <c r="G42" s="24" t="str">
        <f t="shared" si="1"/>
        <v>0</v>
      </c>
      <c r="H42" s="55"/>
      <c r="I42" s="62" t="str">
        <f>IFERROR(VLOOKUP($B42, マスタ!G:H, 2, FALSE), "0")</f>
        <v>0</v>
      </c>
    </row>
    <row r="43" spans="1:9" x14ac:dyDescent="0.55000000000000004">
      <c r="A43" s="54"/>
      <c r="B43" s="55"/>
      <c r="C43" s="55"/>
      <c r="D43" s="56"/>
      <c r="E43" s="56"/>
      <c r="F43" s="24" t="str">
        <f t="shared" si="0"/>
        <v>0</v>
      </c>
      <c r="G43" s="24" t="str">
        <f t="shared" si="1"/>
        <v>0</v>
      </c>
      <c r="H43" s="55"/>
      <c r="I43" s="62" t="str">
        <f>IFERROR(VLOOKUP($B43, マスタ!G:H, 2, FALSE), "0")</f>
        <v>0</v>
      </c>
    </row>
    <row r="44" spans="1:9" x14ac:dyDescent="0.55000000000000004">
      <c r="A44" s="54"/>
      <c r="B44" s="55"/>
      <c r="C44" s="55"/>
      <c r="D44" s="56"/>
      <c r="E44" s="56"/>
      <c r="F44" s="24" t="str">
        <f t="shared" si="0"/>
        <v>0</v>
      </c>
      <c r="G44" s="24" t="str">
        <f t="shared" si="1"/>
        <v>0</v>
      </c>
      <c r="H44" s="55"/>
      <c r="I44" s="62" t="str">
        <f>IFERROR(VLOOKUP($B44, マスタ!G:H, 2, FALSE), "0")</f>
        <v>0</v>
      </c>
    </row>
    <row r="45" spans="1:9" x14ac:dyDescent="0.55000000000000004">
      <c r="A45" s="54"/>
      <c r="B45" s="55"/>
      <c r="C45" s="55"/>
      <c r="D45" s="56"/>
      <c r="E45" s="56"/>
      <c r="F45" s="24" t="str">
        <f t="shared" si="0"/>
        <v>0</v>
      </c>
      <c r="G45" s="24" t="str">
        <f t="shared" si="1"/>
        <v>0</v>
      </c>
      <c r="H45" s="55"/>
      <c r="I45" s="62" t="str">
        <f>IFERROR(VLOOKUP($B45, マスタ!G:H, 2, FALSE), "0")</f>
        <v>0</v>
      </c>
    </row>
    <row r="46" spans="1:9" x14ac:dyDescent="0.55000000000000004">
      <c r="A46" s="54"/>
      <c r="B46" s="55"/>
      <c r="C46" s="55"/>
      <c r="D46" s="56"/>
      <c r="E46" s="56"/>
      <c r="F46" s="24" t="str">
        <f t="shared" si="0"/>
        <v>0</v>
      </c>
      <c r="G46" s="24" t="str">
        <f t="shared" si="1"/>
        <v>0</v>
      </c>
      <c r="H46" s="55"/>
      <c r="I46" s="62" t="str">
        <f>IFERROR(VLOOKUP($B46, マスタ!G:H, 2, FALSE), "0")</f>
        <v>0</v>
      </c>
    </row>
    <row r="47" spans="1:9" x14ac:dyDescent="0.55000000000000004">
      <c r="A47" s="54"/>
      <c r="B47" s="55"/>
      <c r="C47" s="55"/>
      <c r="D47" s="56"/>
      <c r="E47" s="56"/>
      <c r="F47" s="24" t="str">
        <f t="shared" si="0"/>
        <v>0</v>
      </c>
      <c r="G47" s="24" t="str">
        <f t="shared" si="1"/>
        <v>0</v>
      </c>
      <c r="H47" s="55"/>
      <c r="I47" s="62" t="str">
        <f>IFERROR(VLOOKUP($B47, マスタ!G:H, 2, FALSE), "0")</f>
        <v>0</v>
      </c>
    </row>
    <row r="48" spans="1:9" x14ac:dyDescent="0.55000000000000004">
      <c r="A48" s="54"/>
      <c r="B48" s="55"/>
      <c r="C48" s="55"/>
      <c r="D48" s="56"/>
      <c r="E48" s="56"/>
      <c r="F48" s="24" t="str">
        <f t="shared" si="0"/>
        <v>0</v>
      </c>
      <c r="G48" s="24" t="str">
        <f t="shared" si="1"/>
        <v>0</v>
      </c>
      <c r="H48" s="55"/>
      <c r="I48" s="62" t="str">
        <f>IFERROR(VLOOKUP($B48, マスタ!G:H, 2, FALSE), "0")</f>
        <v>0</v>
      </c>
    </row>
    <row r="49" spans="1:9" x14ac:dyDescent="0.55000000000000004">
      <c r="A49" s="54"/>
      <c r="B49" s="55"/>
      <c r="C49" s="55"/>
      <c r="D49" s="56"/>
      <c r="E49" s="56"/>
      <c r="F49" s="24" t="str">
        <f t="shared" si="0"/>
        <v>0</v>
      </c>
      <c r="G49" s="24" t="str">
        <f t="shared" si="1"/>
        <v>0</v>
      </c>
      <c r="H49" s="55"/>
      <c r="I49" s="62" t="str">
        <f>IFERROR(VLOOKUP($B49, マスタ!G:H, 2, FALSE), "0")</f>
        <v>0</v>
      </c>
    </row>
    <row r="50" spans="1:9" x14ac:dyDescent="0.55000000000000004">
      <c r="A50" s="54"/>
      <c r="B50" s="55"/>
      <c r="C50" s="55"/>
      <c r="D50" s="56"/>
      <c r="E50" s="56"/>
      <c r="F50" s="24" t="str">
        <f t="shared" si="0"/>
        <v>0</v>
      </c>
      <c r="G50" s="24" t="str">
        <f t="shared" si="1"/>
        <v>0</v>
      </c>
      <c r="H50" s="55"/>
      <c r="I50" s="62" t="str">
        <f>IFERROR(VLOOKUP($B50, マスタ!G:H, 2, FALSE), "0")</f>
        <v>0</v>
      </c>
    </row>
    <row r="51" spans="1:9" x14ac:dyDescent="0.55000000000000004">
      <c r="A51" s="54"/>
      <c r="B51" s="55"/>
      <c r="C51" s="55"/>
      <c r="D51" s="56"/>
      <c r="E51" s="56"/>
      <c r="F51" s="24" t="str">
        <f t="shared" si="0"/>
        <v>0</v>
      </c>
      <c r="G51" s="24" t="str">
        <f t="shared" si="1"/>
        <v>0</v>
      </c>
      <c r="H51" s="55"/>
      <c r="I51" s="62" t="str">
        <f>IFERROR(VLOOKUP($B51, マスタ!G:H, 2, FALSE), "0")</f>
        <v>0</v>
      </c>
    </row>
    <row r="52" spans="1:9" x14ac:dyDescent="0.55000000000000004">
      <c r="A52" s="54"/>
      <c r="B52" s="55"/>
      <c r="C52" s="55"/>
      <c r="D52" s="56"/>
      <c r="E52" s="56"/>
      <c r="F52" s="24" t="str">
        <f t="shared" si="0"/>
        <v>0</v>
      </c>
      <c r="G52" s="24" t="str">
        <f t="shared" si="1"/>
        <v>0</v>
      </c>
      <c r="H52" s="55"/>
      <c r="I52" s="62" t="str">
        <f>IFERROR(VLOOKUP($B52, マスタ!G:H, 2, FALSE), "0")</f>
        <v>0</v>
      </c>
    </row>
    <row r="53" spans="1:9" x14ac:dyDescent="0.55000000000000004">
      <c r="A53" s="54"/>
      <c r="B53" s="55"/>
      <c r="C53" s="55"/>
      <c r="D53" s="56"/>
      <c r="E53" s="56"/>
      <c r="F53" s="24" t="str">
        <f t="shared" si="0"/>
        <v>0</v>
      </c>
      <c r="G53" s="24" t="str">
        <f t="shared" si="1"/>
        <v>0</v>
      </c>
      <c r="H53" s="55"/>
      <c r="I53" s="62" t="str">
        <f>IFERROR(VLOOKUP($B53, マスタ!G:H, 2, FALSE), "0")</f>
        <v>0</v>
      </c>
    </row>
    <row r="54" spans="1:9" x14ac:dyDescent="0.55000000000000004">
      <c r="A54" s="54"/>
      <c r="B54" s="55"/>
      <c r="C54" s="55"/>
      <c r="D54" s="56"/>
      <c r="E54" s="56"/>
      <c r="F54" s="24" t="str">
        <f t="shared" si="0"/>
        <v>0</v>
      </c>
      <c r="G54" s="24" t="str">
        <f t="shared" si="1"/>
        <v>0</v>
      </c>
      <c r="H54" s="55"/>
      <c r="I54" s="62" t="str">
        <f>IFERROR(VLOOKUP($B54, マスタ!G:H, 2, FALSE), "0")</f>
        <v>0</v>
      </c>
    </row>
    <row r="55" spans="1:9" x14ac:dyDescent="0.55000000000000004">
      <c r="A55" s="54"/>
      <c r="B55" s="55"/>
      <c r="C55" s="55"/>
      <c r="D55" s="56"/>
      <c r="E55" s="56"/>
      <c r="F55" s="24" t="str">
        <f t="shared" si="0"/>
        <v>0</v>
      </c>
      <c r="G55" s="24" t="str">
        <f t="shared" si="1"/>
        <v>0</v>
      </c>
      <c r="H55" s="55"/>
      <c r="I55" s="62" t="str">
        <f>IFERROR(VLOOKUP($B55, マスタ!G:H, 2, FALSE), "0")</f>
        <v>0</v>
      </c>
    </row>
    <row r="56" spans="1:9" x14ac:dyDescent="0.55000000000000004">
      <c r="A56" s="54"/>
      <c r="B56" s="55"/>
      <c r="C56" s="55"/>
      <c r="D56" s="56"/>
      <c r="E56" s="56"/>
      <c r="F56" s="24" t="str">
        <f t="shared" si="0"/>
        <v>0</v>
      </c>
      <c r="G56" s="24" t="str">
        <f t="shared" si="1"/>
        <v>0</v>
      </c>
      <c r="H56" s="55"/>
      <c r="I56" s="62" t="str">
        <f>IFERROR(VLOOKUP($B56, マスタ!G:H, 2, FALSE), "0")</f>
        <v>0</v>
      </c>
    </row>
    <row r="57" spans="1:9" x14ac:dyDescent="0.55000000000000004">
      <c r="A57" s="54"/>
      <c r="B57" s="55"/>
      <c r="C57" s="55"/>
      <c r="D57" s="56"/>
      <c r="E57" s="56"/>
      <c r="F57" s="24" t="str">
        <f t="shared" si="0"/>
        <v>0</v>
      </c>
      <c r="G57" s="24" t="str">
        <f t="shared" si="1"/>
        <v>0</v>
      </c>
      <c r="H57" s="55"/>
      <c r="I57" s="62" t="str">
        <f>IFERROR(VLOOKUP($B57, マスタ!G:H, 2, FALSE), "0")</f>
        <v>0</v>
      </c>
    </row>
    <row r="58" spans="1:9" x14ac:dyDescent="0.55000000000000004">
      <c r="A58" s="54"/>
      <c r="B58" s="55"/>
      <c r="C58" s="55"/>
      <c r="D58" s="56"/>
      <c r="E58" s="56"/>
      <c r="F58" s="24" t="str">
        <f t="shared" si="0"/>
        <v>0</v>
      </c>
      <c r="G58" s="24" t="str">
        <f t="shared" si="1"/>
        <v>0</v>
      </c>
      <c r="H58" s="55"/>
      <c r="I58" s="62" t="str">
        <f>IFERROR(VLOOKUP($B58, マスタ!G:H, 2, FALSE), "0")</f>
        <v>0</v>
      </c>
    </row>
    <row r="59" spans="1:9" x14ac:dyDescent="0.55000000000000004">
      <c r="A59" s="54"/>
      <c r="B59" s="55"/>
      <c r="C59" s="55"/>
      <c r="D59" s="56"/>
      <c r="E59" s="56"/>
      <c r="F59" s="24" t="str">
        <f t="shared" si="0"/>
        <v>0</v>
      </c>
      <c r="G59" s="24" t="str">
        <f t="shared" si="1"/>
        <v>0</v>
      </c>
      <c r="H59" s="55"/>
      <c r="I59" s="62" t="str">
        <f>IFERROR(VLOOKUP($B59, マスタ!G:H, 2, FALSE), "0")</f>
        <v>0</v>
      </c>
    </row>
    <row r="60" spans="1:9" x14ac:dyDescent="0.55000000000000004">
      <c r="A60" s="54"/>
      <c r="B60" s="55"/>
      <c r="C60" s="55"/>
      <c r="D60" s="56"/>
      <c r="E60" s="56"/>
      <c r="F60" s="24" t="str">
        <f t="shared" si="0"/>
        <v>0</v>
      </c>
      <c r="G60" s="24" t="str">
        <f t="shared" si="1"/>
        <v>0</v>
      </c>
      <c r="H60" s="55"/>
      <c r="I60" s="62" t="str">
        <f>IFERROR(VLOOKUP($B60, マスタ!G:H, 2, FALSE), "0")</f>
        <v>0</v>
      </c>
    </row>
    <row r="61" spans="1:9" x14ac:dyDescent="0.55000000000000004">
      <c r="A61" s="54"/>
      <c r="B61" s="55"/>
      <c r="C61" s="55"/>
      <c r="D61" s="56"/>
      <c r="E61" s="56"/>
      <c r="F61" s="24" t="str">
        <f t="shared" si="0"/>
        <v>0</v>
      </c>
      <c r="G61" s="24" t="str">
        <f t="shared" si="1"/>
        <v>0</v>
      </c>
      <c r="H61" s="55"/>
      <c r="I61" s="62" t="str">
        <f>IFERROR(VLOOKUP($B61, マスタ!G:H, 2, FALSE), "0")</f>
        <v>0</v>
      </c>
    </row>
    <row r="62" spans="1:9" x14ac:dyDescent="0.55000000000000004">
      <c r="A62" s="54"/>
      <c r="B62" s="55"/>
      <c r="C62" s="55"/>
      <c r="D62" s="56"/>
      <c r="E62" s="56"/>
      <c r="F62" s="24" t="str">
        <f t="shared" si="0"/>
        <v>0</v>
      </c>
      <c r="G62" s="24" t="str">
        <f t="shared" si="1"/>
        <v>0</v>
      </c>
      <c r="H62" s="55"/>
      <c r="I62" s="62" t="str">
        <f>IFERROR(VLOOKUP($B62, マスタ!G:H, 2, FALSE), "0")</f>
        <v>0</v>
      </c>
    </row>
    <row r="63" spans="1:9" x14ac:dyDescent="0.55000000000000004">
      <c r="A63" s="54"/>
      <c r="B63" s="55"/>
      <c r="C63" s="55"/>
      <c r="D63" s="56"/>
      <c r="E63" s="56"/>
      <c r="F63" s="24" t="str">
        <f t="shared" si="0"/>
        <v>0</v>
      </c>
      <c r="G63" s="24" t="str">
        <f t="shared" si="1"/>
        <v>0</v>
      </c>
      <c r="H63" s="55"/>
      <c r="I63" s="62" t="str">
        <f>IFERROR(VLOOKUP($B63, マスタ!G:H, 2, FALSE), "0")</f>
        <v>0</v>
      </c>
    </row>
    <row r="64" spans="1:9" x14ac:dyDescent="0.55000000000000004">
      <c r="A64" s="54"/>
      <c r="B64" s="55"/>
      <c r="C64" s="55"/>
      <c r="D64" s="56"/>
      <c r="E64" s="56"/>
      <c r="F64" s="24" t="str">
        <f t="shared" si="0"/>
        <v>0</v>
      </c>
      <c r="G64" s="24" t="str">
        <f t="shared" si="1"/>
        <v>0</v>
      </c>
      <c r="H64" s="55"/>
      <c r="I64" s="62" t="str">
        <f>IFERROR(VLOOKUP($B64, マスタ!G:H, 2, FALSE), "0")</f>
        <v>0</v>
      </c>
    </row>
    <row r="65" spans="1:9" x14ac:dyDescent="0.55000000000000004">
      <c r="A65" s="54"/>
      <c r="B65" s="55"/>
      <c r="C65" s="55"/>
      <c r="D65" s="56"/>
      <c r="E65" s="56"/>
      <c r="F65" s="24" t="str">
        <f t="shared" si="0"/>
        <v>0</v>
      </c>
      <c r="G65" s="24" t="str">
        <f t="shared" si="1"/>
        <v>0</v>
      </c>
      <c r="H65" s="55"/>
      <c r="I65" s="62" t="str">
        <f>IFERROR(VLOOKUP($B65, マスタ!G:H, 2, FALSE), "0")</f>
        <v>0</v>
      </c>
    </row>
    <row r="66" spans="1:9" x14ac:dyDescent="0.55000000000000004">
      <c r="A66" s="57"/>
      <c r="B66" s="58"/>
      <c r="C66" s="58"/>
      <c r="D66" s="59"/>
      <c r="E66" s="59"/>
      <c r="F66" s="46" t="str">
        <f t="shared" si="0"/>
        <v>0</v>
      </c>
      <c r="G66" s="46" t="str">
        <f t="shared" si="1"/>
        <v>0</v>
      </c>
      <c r="H66" s="58"/>
      <c r="I66" s="63" t="str">
        <f>IFERROR(VLOOKUP($B66, マスタ!G:H, 2, FALSE), "0")</f>
        <v>0</v>
      </c>
    </row>
    <row r="67" spans="1:9" x14ac:dyDescent="0.55000000000000004">
      <c r="A67" s="9" t="s">
        <v>54</v>
      </c>
      <c r="B67" s="25"/>
      <c r="C67" s="25"/>
      <c r="D67" s="26"/>
      <c r="E67" s="27" t="s">
        <v>16</v>
      </c>
      <c r="F67" s="28">
        <f>SUM(F23:F66)</f>
        <v>0</v>
      </c>
      <c r="G67" s="28">
        <f>SUM(G23:G66)</f>
        <v>0</v>
      </c>
    </row>
    <row r="68" spans="1:9" customFormat="1" ht="18" x14ac:dyDescent="0.55000000000000004">
      <c r="A68" s="29"/>
      <c r="B68" s="8"/>
      <c r="C68" s="8"/>
      <c r="D68" s="8"/>
      <c r="E68" s="9"/>
      <c r="F68" s="30" t="s">
        <v>2</v>
      </c>
      <c r="G68" s="30" t="s">
        <v>3</v>
      </c>
      <c r="H68" s="31"/>
      <c r="I68" s="9"/>
    </row>
    <row r="71" spans="1:9" ht="22.5" x14ac:dyDescent="0.55000000000000004">
      <c r="A71" s="8" t="s">
        <v>59</v>
      </c>
      <c r="F71" s="34" t="s">
        <v>58</v>
      </c>
    </row>
    <row r="72" spans="1:9" ht="22.5" x14ac:dyDescent="0.55000000000000004">
      <c r="A72" s="23" t="s">
        <v>14</v>
      </c>
      <c r="B72" s="68" t="s">
        <v>15</v>
      </c>
      <c r="C72" s="69"/>
      <c r="D72" s="41" t="s">
        <v>56</v>
      </c>
      <c r="E72" s="42" t="s">
        <v>55</v>
      </c>
      <c r="F72" s="49" t="s">
        <v>57</v>
      </c>
      <c r="G72" s="68" t="s">
        <v>1</v>
      </c>
      <c r="H72" s="69"/>
    </row>
    <row r="73" spans="1:9" x14ac:dyDescent="0.55000000000000004">
      <c r="A73" s="55"/>
      <c r="B73" s="70"/>
      <c r="C73" s="71"/>
      <c r="D73" s="60"/>
      <c r="E73" s="56"/>
      <c r="F73" s="48">
        <f>D73*E73</f>
        <v>0</v>
      </c>
      <c r="G73" s="73"/>
      <c r="H73" s="74"/>
    </row>
    <row r="74" spans="1:9" x14ac:dyDescent="0.55000000000000004">
      <c r="A74" s="55"/>
      <c r="B74" s="70"/>
      <c r="C74" s="71"/>
      <c r="D74" s="60"/>
      <c r="E74" s="56"/>
      <c r="F74" s="48">
        <f t="shared" ref="F74:F75" si="2">D74*E74</f>
        <v>0</v>
      </c>
      <c r="G74" s="73"/>
      <c r="H74" s="74"/>
    </row>
    <row r="75" spans="1:9" x14ac:dyDescent="0.55000000000000004">
      <c r="A75" s="55"/>
      <c r="B75" s="70"/>
      <c r="C75" s="71"/>
      <c r="D75" s="60"/>
      <c r="E75" s="56"/>
      <c r="F75" s="48">
        <f t="shared" si="2"/>
        <v>0</v>
      </c>
      <c r="G75" s="73"/>
      <c r="H75" s="74"/>
    </row>
    <row r="76" spans="1:9" x14ac:dyDescent="0.55000000000000004">
      <c r="A76" s="55"/>
      <c r="B76" s="70"/>
      <c r="C76" s="71"/>
      <c r="D76" s="61"/>
      <c r="E76" s="59"/>
      <c r="F76" s="50">
        <f>D76*E76</f>
        <v>0</v>
      </c>
      <c r="G76" s="73"/>
      <c r="H76" s="74"/>
    </row>
    <row r="77" spans="1:9" x14ac:dyDescent="0.55000000000000004">
      <c r="A77" s="9" t="s">
        <v>54</v>
      </c>
      <c r="C77" s="7"/>
      <c r="D77" s="32"/>
      <c r="E77" s="33" t="s">
        <v>47</v>
      </c>
      <c r="F77" s="35">
        <f>SUM(F73:F76)</f>
        <v>0</v>
      </c>
    </row>
    <row r="78" spans="1:9" customFormat="1" ht="18" x14ac:dyDescent="0.55000000000000004">
      <c r="A78" s="9"/>
      <c r="B78" s="9"/>
      <c r="C78" s="9"/>
      <c r="D78" s="72"/>
      <c r="E78" s="72"/>
      <c r="F78" s="30" t="s">
        <v>48</v>
      </c>
      <c r="G78" s="9"/>
      <c r="H78" s="9"/>
      <c r="I78" s="9"/>
    </row>
  </sheetData>
  <sheetProtection formatCells="0" formatColumns="0" formatRows="0" insertRows="0" insertHyperlinks="0"/>
  <mergeCells count="13">
    <mergeCell ref="G72:H72"/>
    <mergeCell ref="G73:H73"/>
    <mergeCell ref="G74:H74"/>
    <mergeCell ref="G75:H75"/>
    <mergeCell ref="G76:H76"/>
    <mergeCell ref="E3:F3"/>
    <mergeCell ref="E4:F4"/>
    <mergeCell ref="B72:C72"/>
    <mergeCell ref="B73:C73"/>
    <mergeCell ref="D78:E78"/>
    <mergeCell ref="B74:C74"/>
    <mergeCell ref="B75:C75"/>
    <mergeCell ref="B76:C76"/>
  </mergeCells>
  <phoneticPr fontId="2"/>
  <conditionalFormatting sqref="C14:C15">
    <cfRule type="containsText" dxfId="5" priority="3" operator="containsText" text="総事業費">
      <formula>NOT(ISERROR(SEARCH("総事業費",C14)))</formula>
    </cfRule>
  </conditionalFormatting>
  <conditionalFormatting sqref="C19">
    <cfRule type="containsText" dxfId="4" priority="4" operator="containsText" text="警告">
      <formula>NOT(ISERROR(SEARCH("警告",C19)))</formula>
    </cfRule>
  </conditionalFormatting>
  <conditionalFormatting sqref="G23:G66">
    <cfRule type="containsText" dxfId="3" priority="1" operator="containsText" text="―">
      <formula>NOT(ISERROR(SEARCH("―",G23)))</formula>
    </cfRule>
  </conditionalFormatting>
  <dataValidations count="2">
    <dataValidation type="list" allowBlank="1" showInputMessage="1" showErrorMessage="1" sqref="B4" xr:uid="{36FDDA29-FEE1-4763-BA2B-39EE6E881BD8}">
      <formula1>"(未選択),区分A,区分B,区分C"</formula1>
    </dataValidation>
    <dataValidation type="list" allowBlank="1" showInputMessage="1" showErrorMessage="1" sqref="B3" xr:uid="{1551C7B7-CEB5-46E5-A6A3-AE16733A6A04}">
      <formula1>"(未選択),新規,継続2年目,継続3年目"</formula1>
    </dataValidation>
  </dataValidations>
  <pageMargins left="0.25" right="0.25" top="0.75" bottom="0.75" header="0.3" footer="0.3"/>
  <pageSetup paperSize="9" scale="58" fitToHeight="0" orientation="portrait"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4F9CF89-CFC4-44B6-9EB2-0664603EF978}">
          <x14:formula1>
            <xm:f>マスタ!$G$3:$G$18</xm:f>
          </x14:formula1>
          <xm:sqref>B23:B66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01FC2-7618-43B7-A418-C37CC9562A6B}">
  <sheetPr>
    <pageSetUpPr fitToPage="1"/>
  </sheetPr>
  <dimension ref="A1:I78"/>
  <sheetViews>
    <sheetView view="pageBreakPreview" zoomScaleNormal="100" zoomScaleSheetLayoutView="100" workbookViewId="0"/>
  </sheetViews>
  <sheetFormatPr defaultRowHeight="13" x14ac:dyDescent="0.55000000000000004"/>
  <cols>
    <col min="1" max="1" width="29.58203125" style="9" customWidth="1"/>
    <col min="2" max="2" width="28.1640625" style="9" customWidth="1"/>
    <col min="3" max="3" width="27" style="9" customWidth="1"/>
    <col min="4" max="4" width="10.33203125" style="9" customWidth="1"/>
    <col min="5" max="5" width="7" style="9" customWidth="1"/>
    <col min="6" max="7" width="15.58203125" style="9" customWidth="1"/>
    <col min="8" max="8" width="21.75" style="9" customWidth="1"/>
    <col min="9" max="9" width="16.58203125" style="9" customWidth="1"/>
    <col min="10" max="16384" width="8.6640625" style="9"/>
  </cols>
  <sheetData>
    <row r="1" spans="1:8" ht="17" customHeight="1" x14ac:dyDescent="0.55000000000000004">
      <c r="A1" s="8" t="s">
        <v>13</v>
      </c>
    </row>
    <row r="2" spans="1:8" ht="26" customHeight="1" x14ac:dyDescent="0.55000000000000004"/>
    <row r="3" spans="1:8" ht="17" customHeight="1" x14ac:dyDescent="0.55000000000000004">
      <c r="A3" s="10" t="s">
        <v>4</v>
      </c>
      <c r="B3" s="51" t="s">
        <v>63</v>
      </c>
      <c r="E3" s="65" t="s">
        <v>11</v>
      </c>
      <c r="F3" s="66"/>
      <c r="G3" s="11" cm="1">
        <f t="array" ref="G3">INDEX(マスタ!D:D, MATCH(1, (マスタ!B:B=$B$3)*(マスタ!C:C=$B$4), 0))</f>
        <v>0.66666666666666663</v>
      </c>
      <c r="H3" s="9" t="s">
        <v>17</v>
      </c>
    </row>
    <row r="4" spans="1:8" ht="17" customHeight="1" x14ac:dyDescent="0.55000000000000004">
      <c r="A4" s="10" t="s">
        <v>5</v>
      </c>
      <c r="B4" s="51" t="s">
        <v>73</v>
      </c>
      <c r="E4" s="67" t="s">
        <v>92</v>
      </c>
      <c r="F4" s="67"/>
      <c r="G4" s="64">
        <v>2793000</v>
      </c>
    </row>
    <row r="5" spans="1:8" ht="17" customHeight="1" x14ac:dyDescent="0.55000000000000004">
      <c r="A5" s="12"/>
    </row>
    <row r="6" spans="1:8" ht="17" customHeight="1" x14ac:dyDescent="0.55000000000000004">
      <c r="A6" s="10" t="s">
        <v>2</v>
      </c>
      <c r="B6" s="20">
        <f>$F$67</f>
        <v>4609000</v>
      </c>
      <c r="C6" s="9" t="s">
        <v>17</v>
      </c>
    </row>
    <row r="7" spans="1:8" ht="17" customHeight="1" x14ac:dyDescent="0.55000000000000004">
      <c r="A7" s="10" t="s">
        <v>3</v>
      </c>
      <c r="B7" s="20">
        <f>$G$67</f>
        <v>4190000</v>
      </c>
      <c r="C7" s="9" t="s">
        <v>17</v>
      </c>
    </row>
    <row r="8" spans="1:8" ht="17" customHeight="1" x14ac:dyDescent="0.55000000000000004">
      <c r="A8" s="10" t="s">
        <v>98</v>
      </c>
      <c r="B8" s="20">
        <f>IFERROR(MIN(ROUNDDOWN(B7*$G$3,-3), $G$4), 0)</f>
        <v>2793000</v>
      </c>
      <c r="C8" s="9" t="s">
        <v>91</v>
      </c>
    </row>
    <row r="9" spans="1:8" ht="17" customHeight="1" x14ac:dyDescent="0.55000000000000004"/>
    <row r="10" spans="1:8" ht="17" customHeight="1" x14ac:dyDescent="0.55000000000000004">
      <c r="A10" s="8" t="s">
        <v>93</v>
      </c>
      <c r="C10" s="8"/>
    </row>
    <row r="11" spans="1:8" ht="17" customHeight="1" x14ac:dyDescent="0.55000000000000004">
      <c r="A11" s="10" t="s">
        <v>40</v>
      </c>
      <c r="B11" s="36">
        <v>4609000</v>
      </c>
    </row>
    <row r="12" spans="1:8" ht="17" customHeight="1" x14ac:dyDescent="0.55000000000000004">
      <c r="A12" s="10" t="s">
        <v>41</v>
      </c>
      <c r="B12" s="36">
        <v>0</v>
      </c>
    </row>
    <row r="13" spans="1:8" ht="17" customHeight="1" thickBot="1" x14ac:dyDescent="0.6">
      <c r="A13" s="15" t="s">
        <v>42</v>
      </c>
      <c r="B13" s="37">
        <v>0</v>
      </c>
    </row>
    <row r="14" spans="1:8" ht="17" customHeight="1" thickTop="1" x14ac:dyDescent="0.55000000000000004">
      <c r="A14" s="16" t="s">
        <v>43</v>
      </c>
      <c r="B14" s="17">
        <f>SUM(B11:B13)</f>
        <v>4609000</v>
      </c>
      <c r="C14" s="21" t="str">
        <f>IF(B14=B6,  "※自動計算","※自動計算（合計が【総事業費】と一致するようにしてください）")</f>
        <v>※自動計算</v>
      </c>
    </row>
    <row r="15" spans="1:8" ht="17" customHeight="1" x14ac:dyDescent="0.55000000000000004">
      <c r="B15" s="14"/>
      <c r="C15" s="21"/>
    </row>
    <row r="16" spans="1:8" ht="17" customHeight="1" x14ac:dyDescent="0.55000000000000004">
      <c r="A16" s="8" t="s">
        <v>62</v>
      </c>
    </row>
    <row r="17" spans="1:9" ht="17" customHeight="1" x14ac:dyDescent="0.55000000000000004">
      <c r="A17" s="10" t="s">
        <v>39</v>
      </c>
      <c r="B17" s="18">
        <f>$F$77</f>
        <v>1400000</v>
      </c>
      <c r="C17" s="9" t="s">
        <v>61</v>
      </c>
    </row>
    <row r="18" spans="1:9" ht="17" customHeight="1" thickBot="1" x14ac:dyDescent="0.6">
      <c r="A18" s="15" t="s">
        <v>90</v>
      </c>
      <c r="B18" s="19">
        <f>$B$6-$B$8</f>
        <v>1816000</v>
      </c>
      <c r="C18" s="9" t="s">
        <v>99</v>
      </c>
      <c r="F18" s="13"/>
    </row>
    <row r="19" spans="1:9" ht="17" customHeight="1" thickTop="1" x14ac:dyDescent="0.55000000000000004">
      <c r="A19" s="16" t="s">
        <v>44</v>
      </c>
      <c r="B19" s="17">
        <f>B17-B18</f>
        <v>-416000</v>
      </c>
      <c r="C19" s="21" t="str">
        <f>IF(B19&lt;=0,"※自動計算","【警告】収益が発生しています（交付確定額は収益を控除して算出します）")</f>
        <v>※自動計算</v>
      </c>
    </row>
    <row r="20" spans="1:9" ht="42.5" customHeight="1" x14ac:dyDescent="0.55000000000000004"/>
    <row r="21" spans="1:9" ht="22.5" x14ac:dyDescent="0.55000000000000004">
      <c r="A21" s="8" t="s">
        <v>60</v>
      </c>
      <c r="B21" s="22"/>
      <c r="F21" s="34" t="s">
        <v>58</v>
      </c>
      <c r="G21" s="22" t="s">
        <v>18</v>
      </c>
      <c r="H21" s="7"/>
      <c r="I21" s="22" t="s">
        <v>46</v>
      </c>
    </row>
    <row r="22" spans="1:9" ht="26" x14ac:dyDescent="0.55000000000000004">
      <c r="A22" s="41" t="s">
        <v>94</v>
      </c>
      <c r="B22" s="42" t="s">
        <v>50</v>
      </c>
      <c r="C22" s="43" t="s">
        <v>0</v>
      </c>
      <c r="D22" s="42" t="s">
        <v>51</v>
      </c>
      <c r="E22" s="42" t="s">
        <v>55</v>
      </c>
      <c r="F22" s="44" t="s">
        <v>52</v>
      </c>
      <c r="G22" s="44" t="s">
        <v>53</v>
      </c>
      <c r="H22" s="43" t="s">
        <v>1</v>
      </c>
      <c r="I22" s="45" t="s">
        <v>45</v>
      </c>
    </row>
    <row r="23" spans="1:9" x14ac:dyDescent="0.55000000000000004">
      <c r="A23" s="40" t="s">
        <v>69</v>
      </c>
      <c r="B23" s="38" t="s">
        <v>20</v>
      </c>
      <c r="C23" s="38" t="s">
        <v>71</v>
      </c>
      <c r="D23" s="39">
        <v>500000</v>
      </c>
      <c r="E23" s="39">
        <v>1</v>
      </c>
      <c r="F23" s="24">
        <f t="shared" ref="F23:F66" si="0">IF(I23=1, D23*E23, IF(I23=2, D23*E23, IF(AND(I23="0", OR(D23&lt;&gt;"", E23&lt;&gt;"")), "経費区分未選択", "0")))</f>
        <v>500000</v>
      </c>
      <c r="G23" s="24">
        <f t="shared" ref="G23:G66" si="1">IF(I23=1, F23, IF(I23=2, "―", IF(AND(I23="0", OR(D23&lt;&gt;"", E23&lt;&gt;"")), "経費区分未選択", "0")))</f>
        <v>500000</v>
      </c>
      <c r="H23" s="38"/>
      <c r="I23" s="62">
        <f>IFERROR(VLOOKUP($B23, マスタ!G:H, 2, FALSE), "0")</f>
        <v>1</v>
      </c>
    </row>
    <row r="24" spans="1:9" x14ac:dyDescent="0.55000000000000004">
      <c r="A24" s="40"/>
      <c r="B24" s="38" t="s">
        <v>24</v>
      </c>
      <c r="C24" s="38" t="s">
        <v>70</v>
      </c>
      <c r="D24" s="39">
        <v>500000</v>
      </c>
      <c r="E24" s="39">
        <v>1</v>
      </c>
      <c r="F24" s="24">
        <f t="shared" si="0"/>
        <v>500000</v>
      </c>
      <c r="G24" s="24">
        <f t="shared" si="1"/>
        <v>500000</v>
      </c>
      <c r="H24" s="38"/>
      <c r="I24" s="62">
        <f>IFERROR(VLOOKUP($B24, マスタ!G:H, 2, FALSE), "0")</f>
        <v>1</v>
      </c>
    </row>
    <row r="25" spans="1:9" x14ac:dyDescent="0.55000000000000004">
      <c r="A25" s="40"/>
      <c r="B25" s="38" t="s">
        <v>34</v>
      </c>
      <c r="C25" s="38"/>
      <c r="D25" s="39">
        <v>100000</v>
      </c>
      <c r="E25" s="39">
        <v>1</v>
      </c>
      <c r="F25" s="24">
        <f t="shared" si="0"/>
        <v>100000</v>
      </c>
      <c r="G25" s="24" t="str">
        <f t="shared" si="1"/>
        <v>―</v>
      </c>
      <c r="H25" s="38"/>
      <c r="I25" s="62">
        <f>IFERROR(VLOOKUP($B25, マスタ!G:H, 2, FALSE), "0")</f>
        <v>2</v>
      </c>
    </row>
    <row r="26" spans="1:9" x14ac:dyDescent="0.55000000000000004">
      <c r="A26" s="40"/>
      <c r="B26" s="38"/>
      <c r="C26" s="38"/>
      <c r="D26" s="39"/>
      <c r="E26" s="39"/>
      <c r="F26" s="24" t="str">
        <f t="shared" si="0"/>
        <v>0</v>
      </c>
      <c r="G26" s="24" t="str">
        <f t="shared" si="1"/>
        <v>0</v>
      </c>
      <c r="H26" s="38"/>
      <c r="I26" s="62" t="str">
        <f>IFERROR(VLOOKUP($B26, マスタ!G:H, 2, FALSE), "0")</f>
        <v>0</v>
      </c>
    </row>
    <row r="27" spans="1:9" x14ac:dyDescent="0.55000000000000004">
      <c r="A27" s="40" t="s">
        <v>76</v>
      </c>
      <c r="B27" s="38" t="s">
        <v>25</v>
      </c>
      <c r="C27" s="38" t="s">
        <v>72</v>
      </c>
      <c r="D27" s="39">
        <v>500000</v>
      </c>
      <c r="E27" s="39">
        <v>2</v>
      </c>
      <c r="F27" s="24">
        <f t="shared" si="0"/>
        <v>1000000</v>
      </c>
      <c r="G27" s="24">
        <f t="shared" si="1"/>
        <v>1000000</v>
      </c>
      <c r="H27" s="38"/>
      <c r="I27" s="62">
        <f>IFERROR(VLOOKUP($B27, マスタ!G:H, 2, FALSE), "0")</f>
        <v>1</v>
      </c>
    </row>
    <row r="28" spans="1:9" x14ac:dyDescent="0.55000000000000004">
      <c r="A28" s="40"/>
      <c r="B28" s="38" t="s">
        <v>34</v>
      </c>
      <c r="C28" s="38"/>
      <c r="D28" s="39">
        <v>100000</v>
      </c>
      <c r="E28" s="39">
        <v>1</v>
      </c>
      <c r="F28" s="24">
        <f t="shared" si="0"/>
        <v>100000</v>
      </c>
      <c r="G28" s="24" t="str">
        <f t="shared" si="1"/>
        <v>―</v>
      </c>
      <c r="H28" s="38"/>
      <c r="I28" s="62">
        <f>IFERROR(VLOOKUP($B28, マスタ!G:H, 2, FALSE), "0")</f>
        <v>2</v>
      </c>
    </row>
    <row r="29" spans="1:9" x14ac:dyDescent="0.55000000000000004">
      <c r="A29" s="40"/>
      <c r="B29" s="38"/>
      <c r="C29" s="38"/>
      <c r="D29" s="39"/>
      <c r="E29" s="39"/>
      <c r="F29" s="24" t="str">
        <f t="shared" si="0"/>
        <v>0</v>
      </c>
      <c r="G29" s="24" t="str">
        <f t="shared" si="1"/>
        <v>0</v>
      </c>
      <c r="H29" s="38"/>
      <c r="I29" s="62" t="str">
        <f>IFERROR(VLOOKUP($B29, マスタ!G:H, 2, FALSE), "0")</f>
        <v>0</v>
      </c>
    </row>
    <row r="30" spans="1:9" ht="26" x14ac:dyDescent="0.55000000000000004">
      <c r="A30" s="40" t="s">
        <v>77</v>
      </c>
      <c r="B30" s="38" t="s">
        <v>27</v>
      </c>
      <c r="C30" s="38" t="s">
        <v>78</v>
      </c>
      <c r="D30" s="39">
        <v>1500</v>
      </c>
      <c r="E30" s="39">
        <v>200</v>
      </c>
      <c r="F30" s="24">
        <f t="shared" si="0"/>
        <v>300000</v>
      </c>
      <c r="G30" s="24">
        <f t="shared" si="1"/>
        <v>300000</v>
      </c>
      <c r="H30" s="38"/>
      <c r="I30" s="62">
        <f>IFERROR(VLOOKUP($B30, マスタ!G:H, 2, FALSE), "0")</f>
        <v>1</v>
      </c>
    </row>
    <row r="31" spans="1:9" ht="26" x14ac:dyDescent="0.55000000000000004">
      <c r="A31" s="40"/>
      <c r="B31" s="38" t="s">
        <v>27</v>
      </c>
      <c r="C31" s="38" t="s">
        <v>79</v>
      </c>
      <c r="D31" s="39">
        <v>500</v>
      </c>
      <c r="E31" s="39">
        <v>100</v>
      </c>
      <c r="F31" s="24">
        <f t="shared" si="0"/>
        <v>50000</v>
      </c>
      <c r="G31" s="24">
        <f t="shared" si="1"/>
        <v>50000</v>
      </c>
      <c r="H31" s="38"/>
      <c r="I31" s="62">
        <f>IFERROR(VLOOKUP($B31, マスタ!G:H, 2, FALSE), "0")</f>
        <v>1</v>
      </c>
    </row>
    <row r="32" spans="1:9" x14ac:dyDescent="0.55000000000000004">
      <c r="A32" s="40"/>
      <c r="B32" s="38" t="s">
        <v>34</v>
      </c>
      <c r="C32" s="38"/>
      <c r="D32" s="39">
        <v>35000</v>
      </c>
      <c r="E32" s="39">
        <v>1</v>
      </c>
      <c r="F32" s="24">
        <f t="shared" si="0"/>
        <v>35000</v>
      </c>
      <c r="G32" s="24" t="str">
        <f t="shared" si="1"/>
        <v>―</v>
      </c>
      <c r="H32" s="38"/>
      <c r="I32" s="62">
        <f>IFERROR(VLOOKUP($B32, マスタ!G:H, 2, FALSE), "0")</f>
        <v>2</v>
      </c>
    </row>
    <row r="33" spans="1:9" x14ac:dyDescent="0.55000000000000004">
      <c r="A33" s="40"/>
      <c r="B33" s="38"/>
      <c r="C33" s="38"/>
      <c r="D33" s="39"/>
      <c r="E33" s="39"/>
      <c r="F33" s="24" t="str">
        <f t="shared" si="0"/>
        <v>0</v>
      </c>
      <c r="G33" s="24" t="str">
        <f t="shared" si="1"/>
        <v>0</v>
      </c>
      <c r="H33" s="38"/>
      <c r="I33" s="62" t="str">
        <f>IFERROR(VLOOKUP($B33, マスタ!G:H, 2, FALSE), "0")</f>
        <v>0</v>
      </c>
    </row>
    <row r="34" spans="1:9" x14ac:dyDescent="0.55000000000000004">
      <c r="A34" s="40" t="s">
        <v>75</v>
      </c>
      <c r="B34" s="38" t="s">
        <v>21</v>
      </c>
      <c r="C34" s="38" t="s">
        <v>68</v>
      </c>
      <c r="D34" s="39">
        <v>300000</v>
      </c>
      <c r="E34" s="39">
        <v>1</v>
      </c>
      <c r="F34" s="24">
        <f t="shared" si="0"/>
        <v>300000</v>
      </c>
      <c r="G34" s="24">
        <f t="shared" si="1"/>
        <v>300000</v>
      </c>
      <c r="H34" s="38" t="s">
        <v>74</v>
      </c>
      <c r="I34" s="62">
        <f>IFERROR(VLOOKUP($B34, マスタ!G:H, 2, FALSE), "0")</f>
        <v>1</v>
      </c>
    </row>
    <row r="35" spans="1:9" ht="26" x14ac:dyDescent="0.55000000000000004">
      <c r="A35" s="40"/>
      <c r="B35" s="38" t="s">
        <v>22</v>
      </c>
      <c r="C35" s="38" t="s">
        <v>64</v>
      </c>
      <c r="D35" s="39">
        <v>100000</v>
      </c>
      <c r="E35" s="39">
        <v>1</v>
      </c>
      <c r="F35" s="24">
        <f t="shared" si="0"/>
        <v>100000</v>
      </c>
      <c r="G35" s="24">
        <f t="shared" si="1"/>
        <v>100000</v>
      </c>
      <c r="H35" s="38"/>
      <c r="I35" s="62">
        <f>IFERROR(VLOOKUP($B35, マスタ!G:H, 2, FALSE), "0")</f>
        <v>1</v>
      </c>
    </row>
    <row r="36" spans="1:9" ht="26" x14ac:dyDescent="0.55000000000000004">
      <c r="A36" s="40"/>
      <c r="B36" s="38" t="s">
        <v>22</v>
      </c>
      <c r="C36" s="38" t="s">
        <v>65</v>
      </c>
      <c r="D36" s="39">
        <v>500000</v>
      </c>
      <c r="E36" s="39">
        <v>1</v>
      </c>
      <c r="F36" s="24">
        <f t="shared" si="0"/>
        <v>500000</v>
      </c>
      <c r="G36" s="24">
        <f t="shared" si="1"/>
        <v>500000</v>
      </c>
      <c r="H36" s="38"/>
      <c r="I36" s="62">
        <f>IFERROR(VLOOKUP($B36, マスタ!G:H, 2, FALSE), "0")</f>
        <v>1</v>
      </c>
    </row>
    <row r="37" spans="1:9" ht="26" x14ac:dyDescent="0.55000000000000004">
      <c r="A37" s="40"/>
      <c r="B37" s="38" t="s">
        <v>22</v>
      </c>
      <c r="C37" s="38" t="s">
        <v>66</v>
      </c>
      <c r="D37" s="39">
        <v>200000</v>
      </c>
      <c r="E37" s="39">
        <v>1</v>
      </c>
      <c r="F37" s="24">
        <f t="shared" si="0"/>
        <v>200000</v>
      </c>
      <c r="G37" s="24">
        <f t="shared" si="1"/>
        <v>200000</v>
      </c>
      <c r="H37" s="38" t="s">
        <v>81</v>
      </c>
      <c r="I37" s="62">
        <f>IFERROR(VLOOKUP($B37, マスタ!G:H, 2, FALSE), "0")</f>
        <v>1</v>
      </c>
    </row>
    <row r="38" spans="1:9" ht="26" x14ac:dyDescent="0.55000000000000004">
      <c r="A38" s="40"/>
      <c r="B38" s="38" t="s">
        <v>22</v>
      </c>
      <c r="C38" s="38" t="s">
        <v>67</v>
      </c>
      <c r="D38" s="39">
        <v>500000</v>
      </c>
      <c r="E38" s="39">
        <v>1</v>
      </c>
      <c r="F38" s="24">
        <f t="shared" si="0"/>
        <v>500000</v>
      </c>
      <c r="G38" s="24">
        <f t="shared" si="1"/>
        <v>500000</v>
      </c>
      <c r="H38" s="38" t="s">
        <v>80</v>
      </c>
      <c r="I38" s="62">
        <f>IFERROR(VLOOKUP($B38, マスタ!G:H, 2, FALSE), "0")</f>
        <v>1</v>
      </c>
    </row>
    <row r="39" spans="1:9" x14ac:dyDescent="0.55000000000000004">
      <c r="A39" s="40"/>
      <c r="B39" s="38" t="s">
        <v>34</v>
      </c>
      <c r="C39" s="38"/>
      <c r="D39" s="39">
        <v>160000</v>
      </c>
      <c r="E39" s="39">
        <v>1</v>
      </c>
      <c r="F39" s="24">
        <f t="shared" si="0"/>
        <v>160000</v>
      </c>
      <c r="G39" s="24" t="str">
        <f t="shared" si="1"/>
        <v>―</v>
      </c>
      <c r="H39" s="38"/>
      <c r="I39" s="62">
        <f>IFERROR(VLOOKUP($B39, マスタ!G:H, 2, FALSE), "0")</f>
        <v>2</v>
      </c>
    </row>
    <row r="40" spans="1:9" x14ac:dyDescent="0.55000000000000004">
      <c r="A40" s="40"/>
      <c r="B40" s="38"/>
      <c r="C40" s="38"/>
      <c r="D40" s="39"/>
      <c r="E40" s="39"/>
      <c r="F40" s="24" t="str">
        <f t="shared" si="0"/>
        <v>0</v>
      </c>
      <c r="G40" s="24" t="str">
        <f t="shared" si="1"/>
        <v>0</v>
      </c>
      <c r="H40" s="38"/>
      <c r="I40" s="62" t="str">
        <f>IFERROR(VLOOKUP($B40, マスタ!G:H, 2, FALSE), "0")</f>
        <v>0</v>
      </c>
    </row>
    <row r="41" spans="1:9" x14ac:dyDescent="0.55000000000000004">
      <c r="A41" s="40" t="s">
        <v>82</v>
      </c>
      <c r="B41" s="38" t="s">
        <v>29</v>
      </c>
      <c r="C41" s="38" t="s">
        <v>83</v>
      </c>
      <c r="D41" s="39">
        <v>120000</v>
      </c>
      <c r="E41" s="39">
        <v>2</v>
      </c>
      <c r="F41" s="24">
        <f t="shared" si="0"/>
        <v>240000</v>
      </c>
      <c r="G41" s="24">
        <f t="shared" si="1"/>
        <v>240000</v>
      </c>
      <c r="H41" s="38"/>
      <c r="I41" s="62">
        <f>IFERROR(VLOOKUP($B41, マスタ!G:H, 2, FALSE), "0")</f>
        <v>1</v>
      </c>
    </row>
    <row r="42" spans="1:9" x14ac:dyDescent="0.55000000000000004">
      <c r="A42" s="40"/>
      <c r="B42" s="38" t="s">
        <v>34</v>
      </c>
      <c r="C42" s="38"/>
      <c r="D42" s="39">
        <v>24000</v>
      </c>
      <c r="E42" s="39">
        <v>1</v>
      </c>
      <c r="F42" s="24">
        <f t="shared" si="0"/>
        <v>24000</v>
      </c>
      <c r="G42" s="24" t="str">
        <f t="shared" si="1"/>
        <v>―</v>
      </c>
      <c r="H42" s="38"/>
      <c r="I42" s="62">
        <f>IFERROR(VLOOKUP($B42, マスタ!G:H, 2, FALSE), "0")</f>
        <v>2</v>
      </c>
    </row>
    <row r="43" spans="1:9" x14ac:dyDescent="0.55000000000000004">
      <c r="A43" s="40"/>
      <c r="B43" s="38"/>
      <c r="C43" s="38"/>
      <c r="D43" s="39"/>
      <c r="E43" s="39"/>
      <c r="F43" s="24" t="str">
        <f t="shared" si="0"/>
        <v>0</v>
      </c>
      <c r="G43" s="24" t="str">
        <f t="shared" si="1"/>
        <v>0</v>
      </c>
      <c r="H43" s="55"/>
      <c r="I43" s="62" t="str">
        <f>IFERROR(VLOOKUP($B43, マスタ!G:H, 2, FALSE), "0")</f>
        <v>0</v>
      </c>
    </row>
    <row r="44" spans="1:9" x14ac:dyDescent="0.55000000000000004">
      <c r="A44" s="40"/>
      <c r="B44" s="38"/>
      <c r="C44" s="38"/>
      <c r="D44" s="39"/>
      <c r="E44" s="39"/>
      <c r="F44" s="24" t="str">
        <f t="shared" si="0"/>
        <v>0</v>
      </c>
      <c r="G44" s="24" t="str">
        <f t="shared" si="1"/>
        <v>0</v>
      </c>
      <c r="H44" s="55"/>
      <c r="I44" s="62" t="str">
        <f>IFERROR(VLOOKUP($B44, マスタ!G:H, 2, FALSE), "0")</f>
        <v>0</v>
      </c>
    </row>
    <row r="45" spans="1:9" x14ac:dyDescent="0.55000000000000004">
      <c r="A45" s="40"/>
      <c r="B45" s="38"/>
      <c r="C45" s="38"/>
      <c r="D45" s="39"/>
      <c r="E45" s="39"/>
      <c r="F45" s="24" t="str">
        <f t="shared" si="0"/>
        <v>0</v>
      </c>
      <c r="G45" s="24" t="str">
        <f t="shared" si="1"/>
        <v>0</v>
      </c>
      <c r="H45" s="55"/>
      <c r="I45" s="62" t="str">
        <f>IFERROR(VLOOKUP($B45, マスタ!G:H, 2, FALSE), "0")</f>
        <v>0</v>
      </c>
    </row>
    <row r="46" spans="1:9" x14ac:dyDescent="0.55000000000000004">
      <c r="A46" s="54"/>
      <c r="B46" s="55"/>
      <c r="C46" s="55"/>
      <c r="D46" s="56"/>
      <c r="E46" s="56"/>
      <c r="F46" s="24" t="str">
        <f t="shared" si="0"/>
        <v>0</v>
      </c>
      <c r="G46" s="24" t="str">
        <f t="shared" si="1"/>
        <v>0</v>
      </c>
      <c r="H46" s="55"/>
      <c r="I46" s="62" t="str">
        <f>IFERROR(VLOOKUP($B46, マスタ!G:H, 2, FALSE), "0")</f>
        <v>0</v>
      </c>
    </row>
    <row r="47" spans="1:9" x14ac:dyDescent="0.55000000000000004">
      <c r="A47" s="54"/>
      <c r="B47" s="55"/>
      <c r="C47" s="55"/>
      <c r="D47" s="56"/>
      <c r="E47" s="56"/>
      <c r="F47" s="24" t="str">
        <f t="shared" si="0"/>
        <v>0</v>
      </c>
      <c r="G47" s="24" t="str">
        <f t="shared" si="1"/>
        <v>0</v>
      </c>
      <c r="H47" s="55"/>
      <c r="I47" s="62" t="str">
        <f>IFERROR(VLOOKUP($B47, マスタ!G:H, 2, FALSE), "0")</f>
        <v>0</v>
      </c>
    </row>
    <row r="48" spans="1:9" x14ac:dyDescent="0.55000000000000004">
      <c r="A48" s="54"/>
      <c r="B48" s="55"/>
      <c r="C48" s="55"/>
      <c r="D48" s="56"/>
      <c r="E48" s="56"/>
      <c r="F48" s="24" t="str">
        <f t="shared" si="0"/>
        <v>0</v>
      </c>
      <c r="G48" s="24" t="str">
        <f t="shared" si="1"/>
        <v>0</v>
      </c>
      <c r="H48" s="55"/>
      <c r="I48" s="62" t="str">
        <f>IFERROR(VLOOKUP($B48, マスタ!G:H, 2, FALSE), "0")</f>
        <v>0</v>
      </c>
    </row>
    <row r="49" spans="1:9" x14ac:dyDescent="0.55000000000000004">
      <c r="A49" s="54"/>
      <c r="B49" s="55"/>
      <c r="C49" s="55"/>
      <c r="D49" s="56"/>
      <c r="E49" s="56"/>
      <c r="F49" s="24" t="str">
        <f t="shared" si="0"/>
        <v>0</v>
      </c>
      <c r="G49" s="24" t="str">
        <f t="shared" si="1"/>
        <v>0</v>
      </c>
      <c r="H49" s="55"/>
      <c r="I49" s="62" t="str">
        <f>IFERROR(VLOOKUP($B49, マスタ!G:H, 2, FALSE), "0")</f>
        <v>0</v>
      </c>
    </row>
    <row r="50" spans="1:9" x14ac:dyDescent="0.55000000000000004">
      <c r="A50" s="54"/>
      <c r="B50" s="55"/>
      <c r="C50" s="55"/>
      <c r="D50" s="56"/>
      <c r="E50" s="56"/>
      <c r="F50" s="24" t="str">
        <f t="shared" si="0"/>
        <v>0</v>
      </c>
      <c r="G50" s="24" t="str">
        <f t="shared" si="1"/>
        <v>0</v>
      </c>
      <c r="H50" s="55"/>
      <c r="I50" s="62" t="str">
        <f>IFERROR(VLOOKUP($B50, マスタ!G:H, 2, FALSE), "0")</f>
        <v>0</v>
      </c>
    </row>
    <row r="51" spans="1:9" x14ac:dyDescent="0.55000000000000004">
      <c r="A51" s="54"/>
      <c r="B51" s="55"/>
      <c r="C51" s="55"/>
      <c r="D51" s="56"/>
      <c r="E51" s="56"/>
      <c r="F51" s="24" t="str">
        <f t="shared" si="0"/>
        <v>0</v>
      </c>
      <c r="G51" s="24" t="str">
        <f t="shared" si="1"/>
        <v>0</v>
      </c>
      <c r="H51" s="55"/>
      <c r="I51" s="62" t="str">
        <f>IFERROR(VLOOKUP($B51, マスタ!G:H, 2, FALSE), "0")</f>
        <v>0</v>
      </c>
    </row>
    <row r="52" spans="1:9" x14ac:dyDescent="0.55000000000000004">
      <c r="A52" s="54"/>
      <c r="B52" s="55"/>
      <c r="C52" s="55"/>
      <c r="D52" s="56"/>
      <c r="E52" s="56"/>
      <c r="F52" s="24" t="str">
        <f t="shared" si="0"/>
        <v>0</v>
      </c>
      <c r="G52" s="24" t="str">
        <f t="shared" si="1"/>
        <v>0</v>
      </c>
      <c r="H52" s="55"/>
      <c r="I52" s="62" t="str">
        <f>IFERROR(VLOOKUP($B52, マスタ!G:H, 2, FALSE), "0")</f>
        <v>0</v>
      </c>
    </row>
    <row r="53" spans="1:9" x14ac:dyDescent="0.55000000000000004">
      <c r="A53" s="54"/>
      <c r="B53" s="55"/>
      <c r="C53" s="55"/>
      <c r="D53" s="56"/>
      <c r="E53" s="56"/>
      <c r="F53" s="24" t="str">
        <f t="shared" si="0"/>
        <v>0</v>
      </c>
      <c r="G53" s="24" t="str">
        <f t="shared" si="1"/>
        <v>0</v>
      </c>
      <c r="H53" s="55"/>
      <c r="I53" s="62" t="str">
        <f>IFERROR(VLOOKUP($B53, マスタ!G:H, 2, FALSE), "0")</f>
        <v>0</v>
      </c>
    </row>
    <row r="54" spans="1:9" x14ac:dyDescent="0.55000000000000004">
      <c r="A54" s="54"/>
      <c r="B54" s="55"/>
      <c r="C54" s="55"/>
      <c r="D54" s="56"/>
      <c r="E54" s="56"/>
      <c r="F54" s="24" t="str">
        <f t="shared" si="0"/>
        <v>0</v>
      </c>
      <c r="G54" s="24" t="str">
        <f t="shared" si="1"/>
        <v>0</v>
      </c>
      <c r="H54" s="55"/>
      <c r="I54" s="62" t="str">
        <f>IFERROR(VLOOKUP($B54, マスタ!G:H, 2, FALSE), "0")</f>
        <v>0</v>
      </c>
    </row>
    <row r="55" spans="1:9" x14ac:dyDescent="0.55000000000000004">
      <c r="A55" s="54"/>
      <c r="B55" s="55"/>
      <c r="C55" s="55"/>
      <c r="D55" s="56"/>
      <c r="E55" s="56"/>
      <c r="F55" s="24" t="str">
        <f t="shared" si="0"/>
        <v>0</v>
      </c>
      <c r="G55" s="24" t="str">
        <f t="shared" si="1"/>
        <v>0</v>
      </c>
      <c r="H55" s="55"/>
      <c r="I55" s="62" t="str">
        <f>IFERROR(VLOOKUP($B55, マスタ!G:H, 2, FALSE), "0")</f>
        <v>0</v>
      </c>
    </row>
    <row r="56" spans="1:9" x14ac:dyDescent="0.55000000000000004">
      <c r="A56" s="54"/>
      <c r="B56" s="55"/>
      <c r="C56" s="55"/>
      <c r="D56" s="56"/>
      <c r="E56" s="56"/>
      <c r="F56" s="24" t="str">
        <f t="shared" si="0"/>
        <v>0</v>
      </c>
      <c r="G56" s="24" t="str">
        <f t="shared" si="1"/>
        <v>0</v>
      </c>
      <c r="H56" s="55"/>
      <c r="I56" s="62" t="str">
        <f>IFERROR(VLOOKUP($B56, マスタ!G:H, 2, FALSE), "0")</f>
        <v>0</v>
      </c>
    </row>
    <row r="57" spans="1:9" x14ac:dyDescent="0.55000000000000004">
      <c r="A57" s="54"/>
      <c r="B57" s="55"/>
      <c r="C57" s="55"/>
      <c r="D57" s="56"/>
      <c r="E57" s="56"/>
      <c r="F57" s="24" t="str">
        <f t="shared" si="0"/>
        <v>0</v>
      </c>
      <c r="G57" s="24" t="str">
        <f t="shared" si="1"/>
        <v>0</v>
      </c>
      <c r="H57" s="55"/>
      <c r="I57" s="62" t="str">
        <f>IFERROR(VLOOKUP($B57, マスタ!G:H, 2, FALSE), "0")</f>
        <v>0</v>
      </c>
    </row>
    <row r="58" spans="1:9" x14ac:dyDescent="0.55000000000000004">
      <c r="A58" s="54"/>
      <c r="B58" s="55"/>
      <c r="C58" s="55"/>
      <c r="D58" s="56"/>
      <c r="E58" s="56"/>
      <c r="F58" s="24" t="str">
        <f t="shared" si="0"/>
        <v>0</v>
      </c>
      <c r="G58" s="24" t="str">
        <f t="shared" si="1"/>
        <v>0</v>
      </c>
      <c r="H58" s="55"/>
      <c r="I58" s="62" t="str">
        <f>IFERROR(VLOOKUP($B58, マスタ!G:H, 2, FALSE), "0")</f>
        <v>0</v>
      </c>
    </row>
    <row r="59" spans="1:9" x14ac:dyDescent="0.55000000000000004">
      <c r="A59" s="54"/>
      <c r="B59" s="55"/>
      <c r="C59" s="55"/>
      <c r="D59" s="56"/>
      <c r="E59" s="56"/>
      <c r="F59" s="24" t="str">
        <f t="shared" si="0"/>
        <v>0</v>
      </c>
      <c r="G59" s="24" t="str">
        <f t="shared" si="1"/>
        <v>0</v>
      </c>
      <c r="H59" s="55"/>
      <c r="I59" s="62" t="str">
        <f>IFERROR(VLOOKUP($B59, マスタ!G:H, 2, FALSE), "0")</f>
        <v>0</v>
      </c>
    </row>
    <row r="60" spans="1:9" x14ac:dyDescent="0.55000000000000004">
      <c r="A60" s="54"/>
      <c r="B60" s="55"/>
      <c r="C60" s="55"/>
      <c r="D60" s="56"/>
      <c r="E60" s="56"/>
      <c r="F60" s="24" t="str">
        <f t="shared" si="0"/>
        <v>0</v>
      </c>
      <c r="G60" s="24" t="str">
        <f t="shared" si="1"/>
        <v>0</v>
      </c>
      <c r="H60" s="55"/>
      <c r="I60" s="62" t="str">
        <f>IFERROR(VLOOKUP($B60, マスタ!G:H, 2, FALSE), "0")</f>
        <v>0</v>
      </c>
    </row>
    <row r="61" spans="1:9" x14ac:dyDescent="0.55000000000000004">
      <c r="A61" s="54"/>
      <c r="B61" s="55"/>
      <c r="C61" s="55"/>
      <c r="D61" s="56"/>
      <c r="E61" s="56"/>
      <c r="F61" s="24" t="str">
        <f t="shared" si="0"/>
        <v>0</v>
      </c>
      <c r="G61" s="24" t="str">
        <f t="shared" si="1"/>
        <v>0</v>
      </c>
      <c r="H61" s="55"/>
      <c r="I61" s="62" t="str">
        <f>IFERROR(VLOOKUP($B61, マスタ!G:H, 2, FALSE), "0")</f>
        <v>0</v>
      </c>
    </row>
    <row r="62" spans="1:9" x14ac:dyDescent="0.55000000000000004">
      <c r="A62" s="54"/>
      <c r="B62" s="55"/>
      <c r="C62" s="55"/>
      <c r="D62" s="56"/>
      <c r="E62" s="56"/>
      <c r="F62" s="24" t="str">
        <f t="shared" si="0"/>
        <v>0</v>
      </c>
      <c r="G62" s="24" t="str">
        <f t="shared" si="1"/>
        <v>0</v>
      </c>
      <c r="H62" s="55"/>
      <c r="I62" s="62" t="str">
        <f>IFERROR(VLOOKUP($B62, マスタ!G:H, 2, FALSE), "0")</f>
        <v>0</v>
      </c>
    </row>
    <row r="63" spans="1:9" x14ac:dyDescent="0.55000000000000004">
      <c r="A63" s="54"/>
      <c r="B63" s="55"/>
      <c r="C63" s="55"/>
      <c r="D63" s="56"/>
      <c r="E63" s="56"/>
      <c r="F63" s="24" t="str">
        <f t="shared" si="0"/>
        <v>0</v>
      </c>
      <c r="G63" s="24" t="str">
        <f t="shared" si="1"/>
        <v>0</v>
      </c>
      <c r="H63" s="55"/>
      <c r="I63" s="62" t="str">
        <f>IFERROR(VLOOKUP($B63, マスタ!G:H, 2, FALSE), "0")</f>
        <v>0</v>
      </c>
    </row>
    <row r="64" spans="1:9" x14ac:dyDescent="0.55000000000000004">
      <c r="A64" s="54"/>
      <c r="B64" s="55"/>
      <c r="C64" s="55"/>
      <c r="D64" s="56"/>
      <c r="E64" s="56"/>
      <c r="F64" s="24" t="str">
        <f t="shared" si="0"/>
        <v>0</v>
      </c>
      <c r="G64" s="24" t="str">
        <f t="shared" si="1"/>
        <v>0</v>
      </c>
      <c r="H64" s="55"/>
      <c r="I64" s="62" t="str">
        <f>IFERROR(VLOOKUP($B64, マスタ!G:H, 2, FALSE), "0")</f>
        <v>0</v>
      </c>
    </row>
    <row r="65" spans="1:9" x14ac:dyDescent="0.55000000000000004">
      <c r="A65" s="54"/>
      <c r="B65" s="55"/>
      <c r="C65" s="55"/>
      <c r="D65" s="56"/>
      <c r="E65" s="56"/>
      <c r="F65" s="24" t="str">
        <f t="shared" si="0"/>
        <v>0</v>
      </c>
      <c r="G65" s="24" t="str">
        <f t="shared" si="1"/>
        <v>0</v>
      </c>
      <c r="H65" s="55"/>
      <c r="I65" s="62" t="str">
        <f>IFERROR(VLOOKUP($B65, マスタ!G:H, 2, FALSE), "0")</f>
        <v>0</v>
      </c>
    </row>
    <row r="66" spans="1:9" x14ac:dyDescent="0.55000000000000004">
      <c r="A66" s="57"/>
      <c r="B66" s="58"/>
      <c r="C66" s="58"/>
      <c r="D66" s="59"/>
      <c r="E66" s="59"/>
      <c r="F66" s="46" t="str">
        <f t="shared" si="0"/>
        <v>0</v>
      </c>
      <c r="G66" s="46" t="str">
        <f t="shared" si="1"/>
        <v>0</v>
      </c>
      <c r="H66" s="58"/>
      <c r="I66" s="63" t="str">
        <f>IFERROR(VLOOKUP($B66, マスタ!G:H, 2, FALSE), "0")</f>
        <v>0</v>
      </c>
    </row>
    <row r="67" spans="1:9" x14ac:dyDescent="0.55000000000000004">
      <c r="A67" s="9" t="s">
        <v>54</v>
      </c>
      <c r="B67" s="25"/>
      <c r="C67" s="25"/>
      <c r="D67" s="26"/>
      <c r="E67" s="27" t="s">
        <v>16</v>
      </c>
      <c r="F67" s="28">
        <f>SUM(F23:F66)</f>
        <v>4609000</v>
      </c>
      <c r="G67" s="28">
        <f>SUM(G23:G66)</f>
        <v>4190000</v>
      </c>
    </row>
    <row r="68" spans="1:9" customFormat="1" ht="18" x14ac:dyDescent="0.55000000000000004">
      <c r="A68" s="29"/>
      <c r="B68" s="8"/>
      <c r="C68" s="8"/>
      <c r="D68" s="8"/>
      <c r="E68" s="9"/>
      <c r="F68" s="30" t="s">
        <v>2</v>
      </c>
      <c r="G68" s="30" t="s">
        <v>3</v>
      </c>
      <c r="H68" s="31"/>
      <c r="I68" s="9"/>
    </row>
    <row r="71" spans="1:9" ht="22.5" x14ac:dyDescent="0.55000000000000004">
      <c r="A71" s="8" t="s">
        <v>59</v>
      </c>
      <c r="F71" s="34" t="s">
        <v>58</v>
      </c>
    </row>
    <row r="72" spans="1:9" ht="22.5" x14ac:dyDescent="0.55000000000000004">
      <c r="A72" s="23" t="s">
        <v>14</v>
      </c>
      <c r="B72" s="68" t="s">
        <v>15</v>
      </c>
      <c r="C72" s="69"/>
      <c r="D72" s="41" t="s">
        <v>56</v>
      </c>
      <c r="E72" s="42" t="s">
        <v>55</v>
      </c>
      <c r="F72" s="49" t="s">
        <v>57</v>
      </c>
      <c r="G72" s="68" t="s">
        <v>1</v>
      </c>
      <c r="H72" s="69"/>
    </row>
    <row r="73" spans="1:9" x14ac:dyDescent="0.55000000000000004">
      <c r="A73" s="38" t="s">
        <v>84</v>
      </c>
      <c r="B73" s="75" t="s">
        <v>85</v>
      </c>
      <c r="C73" s="76"/>
      <c r="D73" s="47">
        <v>400000</v>
      </c>
      <c r="E73" s="39">
        <v>1</v>
      </c>
      <c r="F73" s="48">
        <f>D73*E73</f>
        <v>400000</v>
      </c>
      <c r="G73" s="75" t="s">
        <v>89</v>
      </c>
      <c r="H73" s="76"/>
    </row>
    <row r="74" spans="1:9" x14ac:dyDescent="0.55000000000000004">
      <c r="A74" s="38" t="s">
        <v>87</v>
      </c>
      <c r="B74" s="75" t="s">
        <v>86</v>
      </c>
      <c r="C74" s="76"/>
      <c r="D74" s="47">
        <v>500000</v>
      </c>
      <c r="E74" s="39">
        <v>1</v>
      </c>
      <c r="F74" s="48">
        <f t="shared" ref="F74:F75" si="2">D74*E74</f>
        <v>500000</v>
      </c>
      <c r="G74" s="75"/>
      <c r="H74" s="76"/>
    </row>
    <row r="75" spans="1:9" x14ac:dyDescent="0.55000000000000004">
      <c r="A75" s="38" t="s">
        <v>88</v>
      </c>
      <c r="B75" s="75" t="s">
        <v>86</v>
      </c>
      <c r="C75" s="76"/>
      <c r="D75" s="47">
        <v>500000</v>
      </c>
      <c r="E75" s="39">
        <v>1</v>
      </c>
      <c r="F75" s="48">
        <f t="shared" si="2"/>
        <v>500000</v>
      </c>
      <c r="G75" s="75"/>
      <c r="H75" s="76"/>
    </row>
    <row r="76" spans="1:9" x14ac:dyDescent="0.55000000000000004">
      <c r="A76" s="55"/>
      <c r="B76" s="70"/>
      <c r="C76" s="71"/>
      <c r="D76" s="61"/>
      <c r="E76" s="59"/>
      <c r="F76" s="50">
        <f>D76*E76</f>
        <v>0</v>
      </c>
      <c r="G76" s="73"/>
      <c r="H76" s="74"/>
    </row>
    <row r="77" spans="1:9" x14ac:dyDescent="0.55000000000000004">
      <c r="A77" s="9" t="s">
        <v>54</v>
      </c>
      <c r="C77" s="7"/>
      <c r="D77" s="32"/>
      <c r="E77" s="33" t="s">
        <v>47</v>
      </c>
      <c r="F77" s="35">
        <f>SUM(F73:F76)</f>
        <v>1400000</v>
      </c>
    </row>
    <row r="78" spans="1:9" customFormat="1" ht="18" x14ac:dyDescent="0.55000000000000004">
      <c r="A78" s="9"/>
      <c r="B78" s="9"/>
      <c r="C78" s="9"/>
      <c r="D78" s="72"/>
      <c r="E78" s="72"/>
      <c r="F78" s="30" t="s">
        <v>48</v>
      </c>
      <c r="G78" s="9"/>
      <c r="H78" s="9"/>
      <c r="I78" s="9"/>
    </row>
  </sheetData>
  <sheetProtection formatCells="0" formatColumns="0" formatRows="0" insertRows="0" insertHyperlinks="0"/>
  <mergeCells count="13">
    <mergeCell ref="E3:F3"/>
    <mergeCell ref="E4:F4"/>
    <mergeCell ref="B72:C72"/>
    <mergeCell ref="G72:H72"/>
    <mergeCell ref="B73:C73"/>
    <mergeCell ref="G73:H73"/>
    <mergeCell ref="D78:E78"/>
    <mergeCell ref="B74:C74"/>
    <mergeCell ref="G74:H74"/>
    <mergeCell ref="B75:C75"/>
    <mergeCell ref="G75:H75"/>
    <mergeCell ref="B76:C76"/>
    <mergeCell ref="G76:H76"/>
  </mergeCells>
  <phoneticPr fontId="2"/>
  <conditionalFormatting sqref="C14:C15">
    <cfRule type="containsText" dxfId="2" priority="2" operator="containsText" text="総事業費">
      <formula>NOT(ISERROR(SEARCH("総事業費",C14)))</formula>
    </cfRule>
  </conditionalFormatting>
  <conditionalFormatting sqref="C19">
    <cfRule type="containsText" dxfId="1" priority="3" operator="containsText" text="警告">
      <formula>NOT(ISERROR(SEARCH("警告",C19)))</formula>
    </cfRule>
  </conditionalFormatting>
  <conditionalFormatting sqref="G23:G66">
    <cfRule type="containsText" dxfId="0" priority="1" operator="containsText" text="―">
      <formula>NOT(ISERROR(SEARCH("―",G23)))</formula>
    </cfRule>
  </conditionalFormatting>
  <dataValidations count="2">
    <dataValidation type="list" allowBlank="1" showInputMessage="1" showErrorMessage="1" sqref="B4" xr:uid="{F77BC6C2-7588-4541-85FE-13B3B020759C}">
      <formula1>"(未選択),区分A,区分B,区分C"</formula1>
    </dataValidation>
    <dataValidation type="list" allowBlank="1" showInputMessage="1" showErrorMessage="1" sqref="B3" xr:uid="{DC0B1851-E97B-4A3F-8161-30AF1CDF04EF}">
      <formula1>"(未選択),新規,継続2年目,継続3年目"</formula1>
    </dataValidation>
  </dataValidations>
  <pageMargins left="0.25" right="0.25" top="0.75" bottom="0.75" header="0.3" footer="0.3"/>
  <pageSetup paperSize="9" scale="53" fitToHeight="0" orientation="portrait" r:id="rId1"/>
  <drawing r:id="rId2"/>
  <tableParts count="2"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276D43-DA86-4EC7-A587-05E4BCADB5BB}">
          <x14:formula1>
            <xm:f>マスタ!$G$3:$G$18</xm:f>
          </x14:formula1>
          <xm:sqref>B23:B66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9AA6E-F3CF-4E52-A889-EC99A29E5507}">
  <dimension ref="B1:H18"/>
  <sheetViews>
    <sheetView workbookViewId="0"/>
  </sheetViews>
  <sheetFormatPr defaultRowHeight="18" x14ac:dyDescent="0.55000000000000004"/>
  <cols>
    <col min="1" max="1" width="8.6640625" customWidth="1"/>
    <col min="2" max="2" width="9.4140625" bestFit="1" customWidth="1"/>
    <col min="5" max="5" width="14.25" style="1" customWidth="1"/>
    <col min="7" max="7" width="48.25" bestFit="1" customWidth="1"/>
  </cols>
  <sheetData>
    <row r="1" spans="2:8" x14ac:dyDescent="0.55000000000000004">
      <c r="B1" t="s">
        <v>36</v>
      </c>
      <c r="G1" t="s">
        <v>37</v>
      </c>
    </row>
    <row r="2" spans="2:8" x14ac:dyDescent="0.55000000000000004">
      <c r="B2" s="5" t="s">
        <v>4</v>
      </c>
      <c r="C2" s="5" t="s">
        <v>5</v>
      </c>
      <c r="D2" s="5" t="s">
        <v>11</v>
      </c>
      <c r="E2" s="6" t="s">
        <v>12</v>
      </c>
      <c r="G2" s="5" t="s">
        <v>19</v>
      </c>
      <c r="H2" s="5" t="s">
        <v>38</v>
      </c>
    </row>
    <row r="3" spans="2:8" x14ac:dyDescent="0.55000000000000004">
      <c r="B3" s="2" t="s">
        <v>6</v>
      </c>
      <c r="C3" s="2" t="s">
        <v>8</v>
      </c>
      <c r="D3" s="4">
        <v>0.66666666666666663</v>
      </c>
      <c r="E3" s="3">
        <v>30000000</v>
      </c>
      <c r="G3" s="2" t="s">
        <v>20</v>
      </c>
      <c r="H3" s="2">
        <v>1</v>
      </c>
    </row>
    <row r="4" spans="2:8" x14ac:dyDescent="0.55000000000000004">
      <c r="B4" s="2" t="s">
        <v>6</v>
      </c>
      <c r="C4" s="2" t="s">
        <v>9</v>
      </c>
      <c r="D4" s="4">
        <v>0.66666666666666663</v>
      </c>
      <c r="E4" s="3">
        <v>5000000</v>
      </c>
      <c r="G4" s="2" t="s">
        <v>21</v>
      </c>
      <c r="H4" s="2">
        <v>1</v>
      </c>
    </row>
    <row r="5" spans="2:8" x14ac:dyDescent="0.55000000000000004">
      <c r="B5" s="2" t="s">
        <v>6</v>
      </c>
      <c r="C5" s="2" t="s">
        <v>10</v>
      </c>
      <c r="D5" s="4">
        <v>0.66666666666666663</v>
      </c>
      <c r="E5" s="3">
        <v>5000000</v>
      </c>
      <c r="G5" s="2" t="s">
        <v>22</v>
      </c>
      <c r="H5" s="2">
        <v>1</v>
      </c>
    </row>
    <row r="6" spans="2:8" x14ac:dyDescent="0.55000000000000004">
      <c r="B6" s="2" t="s">
        <v>7</v>
      </c>
      <c r="C6" s="2" t="s">
        <v>8</v>
      </c>
      <c r="D6" s="4">
        <v>0.5</v>
      </c>
      <c r="E6" s="3">
        <v>22500000</v>
      </c>
      <c r="G6" s="2" t="s">
        <v>23</v>
      </c>
      <c r="H6" s="2">
        <v>1</v>
      </c>
    </row>
    <row r="7" spans="2:8" x14ac:dyDescent="0.55000000000000004">
      <c r="B7" s="2" t="s">
        <v>7</v>
      </c>
      <c r="C7" s="2" t="s">
        <v>9</v>
      </c>
      <c r="D7" s="4">
        <v>0.5</v>
      </c>
      <c r="E7" s="3">
        <v>3750000</v>
      </c>
      <c r="G7" s="2" t="s">
        <v>24</v>
      </c>
      <c r="H7" s="2">
        <v>1</v>
      </c>
    </row>
    <row r="8" spans="2:8" x14ac:dyDescent="0.55000000000000004">
      <c r="B8" s="2" t="s">
        <v>7</v>
      </c>
      <c r="C8" s="2" t="s">
        <v>10</v>
      </c>
      <c r="D8" s="4">
        <v>0.5</v>
      </c>
      <c r="E8" s="3">
        <v>3750000</v>
      </c>
      <c r="G8" s="2" t="s">
        <v>25</v>
      </c>
      <c r="H8" s="2">
        <v>1</v>
      </c>
    </row>
    <row r="9" spans="2:8" x14ac:dyDescent="0.55000000000000004">
      <c r="B9" s="2" t="s">
        <v>100</v>
      </c>
      <c r="C9" s="2" t="s">
        <v>8</v>
      </c>
      <c r="D9" s="4">
        <v>0.33333333333333331</v>
      </c>
      <c r="E9" s="3">
        <v>15000000</v>
      </c>
      <c r="G9" s="2" t="s">
        <v>26</v>
      </c>
      <c r="H9" s="2">
        <v>1</v>
      </c>
    </row>
    <row r="10" spans="2:8" x14ac:dyDescent="0.55000000000000004">
      <c r="B10" s="2" t="s">
        <v>101</v>
      </c>
      <c r="C10" s="2" t="s">
        <v>9</v>
      </c>
      <c r="D10" s="4">
        <v>0.33333333333333331</v>
      </c>
      <c r="E10" s="3">
        <v>2500000</v>
      </c>
      <c r="G10" s="2" t="s">
        <v>27</v>
      </c>
      <c r="H10" s="2">
        <v>1</v>
      </c>
    </row>
    <row r="11" spans="2:8" x14ac:dyDescent="0.55000000000000004">
      <c r="B11" s="2" t="s">
        <v>100</v>
      </c>
      <c r="C11" s="2" t="s">
        <v>10</v>
      </c>
      <c r="D11" s="4">
        <v>0.33333333333333331</v>
      </c>
      <c r="E11" s="3">
        <v>2500000</v>
      </c>
      <c r="G11" s="2" t="s">
        <v>28</v>
      </c>
      <c r="H11" s="2">
        <v>1</v>
      </c>
    </row>
    <row r="12" spans="2:8" x14ac:dyDescent="0.55000000000000004">
      <c r="G12" s="2" t="s">
        <v>29</v>
      </c>
      <c r="H12" s="2">
        <v>1</v>
      </c>
    </row>
    <row r="13" spans="2:8" x14ac:dyDescent="0.55000000000000004">
      <c r="G13" s="2" t="s">
        <v>30</v>
      </c>
      <c r="H13" s="2">
        <v>1</v>
      </c>
    </row>
    <row r="14" spans="2:8" x14ac:dyDescent="0.55000000000000004">
      <c r="G14" s="2" t="s">
        <v>31</v>
      </c>
      <c r="H14" s="2">
        <v>1</v>
      </c>
    </row>
    <row r="15" spans="2:8" x14ac:dyDescent="0.55000000000000004">
      <c r="G15" s="2" t="s">
        <v>32</v>
      </c>
      <c r="H15" s="2">
        <v>1</v>
      </c>
    </row>
    <row r="16" spans="2:8" x14ac:dyDescent="0.55000000000000004">
      <c r="G16" s="2" t="s">
        <v>33</v>
      </c>
      <c r="H16" s="2">
        <v>1</v>
      </c>
    </row>
    <row r="17" spans="7:8" x14ac:dyDescent="0.55000000000000004">
      <c r="G17" s="2" t="s">
        <v>34</v>
      </c>
      <c r="H17" s="2">
        <v>2</v>
      </c>
    </row>
    <row r="18" spans="7:8" x14ac:dyDescent="0.55000000000000004">
      <c r="G18" s="2" t="s">
        <v>35</v>
      </c>
      <c r="H18" s="2">
        <v>2</v>
      </c>
    </row>
  </sheetData>
  <phoneticPr fontId="2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事業費経費別明細</vt:lpstr>
      <vt:lpstr>【記入例】</vt:lpstr>
      <vt:lpstr>マスタ</vt:lpstr>
      <vt:lpstr>事業費経費別明細!Print_Area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2025-03-17T03:46:04Z</dcterms:created>
  <dcterms:modified xsi:type="dcterms:W3CDTF">2026-03-23T04:00:32Z</dcterms:modified>
</cp:coreProperties>
</file>