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C7501B0-E5A3-4C99-B8DB-BDB9407747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事業変更計画書(5号様式別紙1‐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1" i="1" l="1"/>
  <c r="J101" i="1"/>
  <c r="D101" i="1"/>
  <c r="Y99" i="1"/>
  <c r="Y97" i="1"/>
  <c r="Y95" i="1"/>
  <c r="Y93" i="1"/>
  <c r="P88" i="1"/>
  <c r="J88" i="1"/>
  <c r="D88" i="1"/>
  <c r="Y86" i="1"/>
  <c r="Y84" i="1"/>
  <c r="Y82" i="1"/>
  <c r="Y80" i="1"/>
  <c r="Y101" i="1" l="1"/>
  <c r="Y88" i="1"/>
  <c r="W120" i="1" l="1"/>
  <c r="N117" i="1" l="1"/>
  <c r="G117" i="1"/>
  <c r="A117" i="1"/>
  <c r="N109" i="1"/>
  <c r="G109" i="1"/>
  <c r="A109" i="1"/>
  <c r="W72" i="1"/>
  <c r="G69" i="1"/>
  <c r="W69" i="1" s="1"/>
  <c r="A69" i="1"/>
  <c r="A45" i="1"/>
  <c r="Q43" i="1"/>
  <c r="A23" i="1"/>
  <c r="Z22" i="1"/>
  <c r="T22" i="1"/>
  <c r="Z21" i="1"/>
  <c r="A11" i="1"/>
  <c r="W109" i="1" l="1"/>
  <c r="W123" i="1" s="1"/>
  <c r="W1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72" authorId="0" shapeId="0" xr:uid="{22AD5BC2-0E86-47AC-9C8A-E4A3643D3954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<sst xmlns="http://schemas.openxmlformats.org/spreadsheetml/2006/main" count="165" uniqueCount="69">
  <si>
    <r>
      <t>第５号様式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5"/>
  </si>
  <si>
    <t>補助事業変更計画書</t>
    <rPh sb="0" eb="2">
      <t>ホジョ</t>
    </rPh>
    <rPh sb="2" eb="4">
      <t>ジギョウ</t>
    </rPh>
    <rPh sb="4" eb="6">
      <t>ヘンコウ</t>
    </rPh>
    <rPh sb="6" eb="8">
      <t>ケイカク</t>
    </rPh>
    <rPh sb="8" eb="9">
      <t>ショ</t>
    </rPh>
    <phoneticPr fontId="5"/>
  </si>
  <si>
    <t>１．申請内容</t>
    <rPh sb="2" eb="4">
      <t>シンセイ</t>
    </rPh>
    <rPh sb="4" eb="6">
      <t>ナイヨウ</t>
    </rPh>
    <phoneticPr fontId="5"/>
  </si>
  <si>
    <t>変更申請する整備箇所や備品について、具体的に記入してください。</t>
    <rPh sb="0" eb="2">
      <t>ヘンコウ</t>
    </rPh>
    <rPh sb="2" eb="4">
      <t>シンセイ</t>
    </rPh>
    <rPh sb="6" eb="8">
      <t>セイビ</t>
    </rPh>
    <rPh sb="8" eb="10">
      <t>カショ</t>
    </rPh>
    <rPh sb="11" eb="13">
      <t>ビヒン</t>
    </rPh>
    <rPh sb="18" eb="21">
      <t>グタイテキ</t>
    </rPh>
    <rPh sb="22" eb="24">
      <t>キニュウ</t>
    </rPh>
    <phoneticPr fontId="5"/>
  </si>
  <si>
    <t>施設整備</t>
    <rPh sb="0" eb="2">
      <t>シセツ</t>
    </rPh>
    <rPh sb="2" eb="4">
      <t>セイビ</t>
    </rPh>
    <phoneticPr fontId="5"/>
  </si>
  <si>
    <t>（変更前）</t>
    <rPh sb="1" eb="3">
      <t>ヘンコウ</t>
    </rPh>
    <rPh sb="3" eb="4">
      <t>マエ</t>
    </rPh>
    <phoneticPr fontId="5"/>
  </si>
  <si>
    <t>（変更後）</t>
    <rPh sb="1" eb="3">
      <t>ヘンコウ</t>
    </rPh>
    <rPh sb="3" eb="4">
      <t>ウシ</t>
    </rPh>
    <phoneticPr fontId="5"/>
  </si>
  <si>
    <t>変更なし</t>
    <rPh sb="0" eb="2">
      <t>ヘンコウ</t>
    </rPh>
    <phoneticPr fontId="5"/>
  </si>
  <si>
    <t>客室整備</t>
    <rPh sb="0" eb="2">
      <t>キャクシツ</t>
    </rPh>
    <rPh sb="2" eb="4">
      <t>セイビ</t>
    </rPh>
    <phoneticPr fontId="5"/>
  </si>
  <si>
    <t>（変更前）</t>
    <rPh sb="1" eb="4">
      <t>ヘンコウマエ</t>
    </rPh>
    <phoneticPr fontId="5"/>
  </si>
  <si>
    <t>車椅子使用者用客室</t>
    <rPh sb="6" eb="7">
      <t>ヨウ</t>
    </rPh>
    <rPh sb="7" eb="9">
      <t>キャクシツ</t>
    </rPh>
    <phoneticPr fontId="5"/>
  </si>
  <si>
    <t>室</t>
    <rPh sb="0" eb="1">
      <t>シツ</t>
    </rPh>
    <phoneticPr fontId="5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</si>
  <si>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5"/>
  </si>
  <si>
    <t>90㎝未満</t>
    <phoneticPr fontId="5"/>
  </si>
  <si>
    <t>90㎝以上）</t>
    <rPh sb="3" eb="5">
      <t>イジョウ</t>
    </rPh>
    <phoneticPr fontId="5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</si>
  <si>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5"/>
  </si>
  <si>
    <t>75㎝未満</t>
    <phoneticPr fontId="5"/>
  </si>
  <si>
    <t>75㎝以上）</t>
    <phoneticPr fontId="5"/>
  </si>
  <si>
    <t>（変更後）</t>
    <rPh sb="1" eb="3">
      <t>ヘンコウ</t>
    </rPh>
    <rPh sb="3" eb="4">
      <t>ゴ</t>
    </rPh>
    <phoneticPr fontId="5"/>
  </si>
  <si>
    <t>〇</t>
  </si>
  <si>
    <t>車椅子使用者用客室のうち、20㎡の８室の改修を４室に変更し、40㎡2部屋とし、合計7室（改修前10室）とする。</t>
    <rPh sb="6" eb="7">
      <t>ヨウ</t>
    </rPh>
    <rPh sb="7" eb="9">
      <t>キャクシツ</t>
    </rPh>
    <rPh sb="18" eb="19">
      <t>シツ</t>
    </rPh>
    <rPh sb="20" eb="22">
      <t>カイシュウ</t>
    </rPh>
    <rPh sb="24" eb="25">
      <t>シツ</t>
    </rPh>
    <rPh sb="26" eb="28">
      <t>ヘンコウ</t>
    </rPh>
    <rPh sb="34" eb="36">
      <t>ヘヤ</t>
    </rPh>
    <rPh sb="39" eb="41">
      <t>ゴウケイ</t>
    </rPh>
    <rPh sb="42" eb="43">
      <t>シツ</t>
    </rPh>
    <rPh sb="44" eb="46">
      <t>カイシュウ</t>
    </rPh>
    <rPh sb="46" eb="47">
      <t>マエ</t>
    </rPh>
    <rPh sb="49" eb="50">
      <t>シツ</t>
    </rPh>
    <phoneticPr fontId="5"/>
  </si>
  <si>
    <t>備品購入</t>
    <rPh sb="0" eb="2">
      <t>ビヒン</t>
    </rPh>
    <rPh sb="2" eb="4">
      <t>コウニュウ</t>
    </rPh>
    <phoneticPr fontId="5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</si>
  <si>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5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</si>
  <si>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5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</si>
  <si>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5"/>
  </si>
  <si>
    <t>その他（　　　　　　　　　　　　　　　　　　）</t>
    <rPh sb="2" eb="3">
      <t>タ</t>
    </rPh>
    <phoneticPr fontId="5"/>
  </si>
  <si>
    <t>購入予定だった車椅子（品番を記入）が廃盤となったため、購入する車椅子を変更する（変更後品番を記入）</t>
    <rPh sb="0" eb="2">
      <t>コウニュウ</t>
    </rPh>
    <rPh sb="2" eb="4">
      <t>ヨテイ</t>
    </rPh>
    <rPh sb="7" eb="10">
      <t>クルマイス</t>
    </rPh>
    <rPh sb="11" eb="13">
      <t>ヒンバン</t>
    </rPh>
    <rPh sb="14" eb="16">
      <t>キニュウ</t>
    </rPh>
    <rPh sb="18" eb="20">
      <t>ハイバン</t>
    </rPh>
    <rPh sb="27" eb="29">
      <t>コウニュウ</t>
    </rPh>
    <rPh sb="31" eb="34">
      <t>クルマイス</t>
    </rPh>
    <rPh sb="35" eb="37">
      <t>ヘンコウ</t>
    </rPh>
    <rPh sb="40" eb="42">
      <t>ヘンコウ</t>
    </rPh>
    <rPh sb="42" eb="43">
      <t>ゴ</t>
    </rPh>
    <rPh sb="43" eb="45">
      <t>ヒンバン</t>
    </rPh>
    <rPh sb="46" eb="48">
      <t>キニュウ</t>
    </rPh>
    <phoneticPr fontId="5"/>
  </si>
  <si>
    <t>２．スケジュール</t>
    <phoneticPr fontId="5"/>
  </si>
  <si>
    <t>施工事業者等との契約（購入）予定年月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ヨテイ</t>
    </rPh>
    <rPh sb="16" eb="18">
      <t>ネンゲツ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</si>
  <si>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</si>
  <si>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</si>
  <si>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着工（購入）予定年月</t>
    <rPh sb="0" eb="2">
      <t>チャッコウ</t>
    </rPh>
    <rPh sb="3" eb="5">
      <t>コウニュウ</t>
    </rPh>
    <rPh sb="6" eb="8">
      <t>ヨテイ</t>
    </rPh>
    <rPh sb="8" eb="10">
      <t>ネンゲツ</t>
    </rPh>
    <phoneticPr fontId="5"/>
  </si>
  <si>
    <t>竣工（納品）予定年月</t>
    <rPh sb="0" eb="2">
      <t>シュンコウ</t>
    </rPh>
    <rPh sb="3" eb="5">
      <t>ノウヒン</t>
    </rPh>
    <rPh sb="6" eb="8">
      <t>ヨテイ</t>
    </rPh>
    <rPh sb="8" eb="10">
      <t>ネンゲツ</t>
    </rPh>
    <phoneticPr fontId="5"/>
  </si>
  <si>
    <t>利用開始予定年月</t>
    <rPh sb="0" eb="2">
      <t>リヨウ</t>
    </rPh>
    <rPh sb="2" eb="4">
      <t>カイシ</t>
    </rPh>
    <rPh sb="4" eb="6">
      <t>ヨテイ</t>
    </rPh>
    <rPh sb="6" eb="8">
      <t>ネンゲツ</t>
    </rPh>
    <phoneticPr fontId="5"/>
  </si>
  <si>
    <t>施工事業者等への支払予定年月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ヨテイ</t>
    </rPh>
    <rPh sb="12" eb="14">
      <t>ネンゲツ</t>
    </rPh>
    <phoneticPr fontId="5"/>
  </si>
  <si>
    <t>３．経費明細</t>
    <rPh sb="2" eb="4">
      <t>ケイヒ</t>
    </rPh>
    <rPh sb="4" eb="6">
      <t>メイサイ</t>
    </rPh>
    <phoneticPr fontId="5"/>
  </si>
  <si>
    <t>（単位：円）</t>
    <rPh sb="1" eb="3">
      <t>タンイ</t>
    </rPh>
    <rPh sb="4" eb="5">
      <t>エン</t>
    </rPh>
    <phoneticPr fontId="5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</si>
  <si>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</si>
  <si>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</si>
  <si>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</si>
  <si>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5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</si>
  <si>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5"/>
  </si>
  <si>
    <t>（A）</t>
  </si>
  <si>
    <t>（B）</t>
  </si>
  <si>
    <t>（C）</t>
  </si>
  <si>
    <t>（D）</t>
    <phoneticPr fontId="5"/>
  </si>
  <si>
    <t>（E）＝（B－C）×（D）</t>
    <phoneticPr fontId="5"/>
  </si>
  <si>
    <t>2／3</t>
    <phoneticPr fontId="5"/>
  </si>
  <si>
    <r>
      <t xml:space="preserve">補助対象経費
</t>
    </r>
    <r>
      <rPr>
        <sz val="8"/>
        <color rgb="FFFF0000"/>
        <rFont val="Yu Gothic"/>
        <family val="3"/>
        <charset val="128"/>
        <scheme val="minor"/>
      </rPr>
      <t>（税抜）</t>
    </r>
    <phoneticPr fontId="5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</si>
  <si>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5"/>
  </si>
  <si>
    <t>(E)＝(B－C）×(D)</t>
    <phoneticPr fontId="5"/>
  </si>
  <si>
    <t>合計</t>
    <rPh sb="0" eb="2">
      <t>ゴウケイ</t>
    </rPh>
    <phoneticPr fontId="5"/>
  </si>
  <si>
    <t>-</t>
    <phoneticPr fontId="5"/>
  </si>
  <si>
    <t>実施設計</t>
    <rPh sb="0" eb="2">
      <t>ジッシ</t>
    </rPh>
    <rPh sb="2" eb="4">
      <t>セッケイ</t>
    </rPh>
    <phoneticPr fontId="5"/>
  </si>
  <si>
    <t>変更申請金額合計</t>
    <rPh sb="0" eb="2">
      <t>ヘンコウ</t>
    </rPh>
    <rPh sb="2" eb="4">
      <t>シンセイ</t>
    </rPh>
    <rPh sb="4" eb="6">
      <t>キンガク</t>
    </rPh>
    <rPh sb="6" eb="8">
      <t>ゴウケイ</t>
    </rPh>
    <phoneticPr fontId="5"/>
  </si>
  <si>
    <t>財団記入欄</t>
    <rPh sb="0" eb="5">
      <t>ザイダンキニュウラン</t>
    </rPh>
    <phoneticPr fontId="5"/>
  </si>
  <si>
    <t>（浴室前通路幅</t>
    <rPh sb="3" eb="4">
      <t>マエ</t>
    </rPh>
    <rPh sb="4" eb="7">
      <t>ツウロハバ</t>
    </rPh>
    <phoneticPr fontId="4"/>
  </si>
  <si>
    <t>100㎝未満</t>
    <phoneticPr fontId="4"/>
  </si>
  <si>
    <t>100㎝以上)</t>
    <rPh sb="4" eb="6">
      <t>イジョウ</t>
    </rPh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</si>
  <si>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5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</si>
  <si>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5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</si>
  <si>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5"/>
  </si>
  <si>
    <t>３／４</t>
    <phoneticPr fontId="5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</si>
  <si>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5"/>
  </si>
  <si>
    <t>４／5</t>
    <phoneticPr fontId="5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</si>
  <si>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5"/>
  </si>
  <si>
    <t>２／３</t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</si>
  <si>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5"/>
  </si>
  <si>
    <t>※建築物バリアフリー条例に定める一般客室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</si>
</sst>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0" fillId="0" borderId="0" xfId="0" applyAlignment="1">
      <alignment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38" fontId="0" fillId="0" borderId="0" xfId="1" applyFont="1">
      <alignment vertical="center"/>
    </xf>
    <xf numFmtId="38" fontId="7" fillId="0" borderId="4" xfId="1" applyFont="1" applyFill="1" applyBorder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right"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 applyProtection="1">
      <alignment vertical="center" wrapText="1"/>
    </xf>
    <xf numFmtId="38" fontId="0" fillId="0" borderId="0" xfId="1" applyFont="1" applyProtection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 applyProtection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vertical="center" wrapText="1"/>
    </xf>
    <xf numFmtId="38" fontId="13" fillId="0" borderId="0" xfId="1" applyFont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12" fillId="4" borderId="0" xfId="1" applyFont="1" applyFill="1" applyBorder="1" applyAlignment="1" applyProtection="1">
      <alignment horizontal="center" vertical="center"/>
    </xf>
    <xf numFmtId="38" fontId="15" fillId="0" borderId="0" xfId="1" applyFont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left"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0" fontId="0" fillId="0" borderId="14" xfId="0" applyBorder="1" applyAlignment="1" applyProtection="1">
      <alignment vertical="top" wrapText="1"/>
      <protection locked="0"/>
    </xf>
    <xf numFmtId="38" fontId="15" fillId="0" borderId="0" xfId="1" applyFont="1" applyBorder="1" applyAlignment="1">
      <alignment horizontal="left"/>
    </xf>
    <xf numFmtId="38" fontId="18" fillId="0" borderId="0" xfId="1" applyFo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38" fontId="6" fillId="2" borderId="1" xfId="1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left" vertical="center"/>
    </xf>
    <xf numFmtId="38" fontId="13" fillId="0" borderId="19" xfId="1" applyFont="1" applyBorder="1" applyAlignment="1">
      <alignment horizontal="center" vertical="center" wrapText="1"/>
    </xf>
    <xf numFmtId="38" fontId="13" fillId="0" borderId="20" xfId="1" applyFont="1" applyBorder="1" applyAlignment="1">
      <alignment horizontal="center" vertical="center" wrapText="1"/>
    </xf>
    <xf numFmtId="38" fontId="15" fillId="0" borderId="19" xfId="1" applyFont="1" applyBorder="1" applyAlignment="1">
      <alignment horizontal="center" vertical="center" wrapText="1"/>
    </xf>
    <xf numFmtId="38" fontId="13" fillId="0" borderId="19" xfId="1" applyFont="1" applyBorder="1" applyAlignment="1">
      <alignment horizontal="center" vertical="center"/>
    </xf>
    <xf numFmtId="38" fontId="13" fillId="0" borderId="20" xfId="1" applyFont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38" fontId="0" fillId="3" borderId="19" xfId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38" fontId="12" fillId="0" borderId="24" xfId="1" applyFont="1" applyBorder="1" applyAlignment="1" applyProtection="1">
      <alignment horizontal="center" vertical="center"/>
    </xf>
    <xf numFmtId="38" fontId="12" fillId="0" borderId="25" xfId="1" applyFont="1" applyBorder="1" applyAlignment="1" applyProtection="1">
      <alignment horizontal="center" vertical="center"/>
    </xf>
    <xf numFmtId="38" fontId="12" fillId="0" borderId="26" xfId="1" applyFont="1" applyBorder="1" applyAlignment="1" applyProtection="1">
      <alignment horizontal="center" vertical="center"/>
    </xf>
    <xf numFmtId="38" fontId="12" fillId="0" borderId="27" xfId="1" applyFont="1" applyBorder="1" applyAlignment="1" applyProtection="1">
      <alignment horizontal="center" vertical="center"/>
    </xf>
    <xf numFmtId="38" fontId="12" fillId="0" borderId="28" xfId="1" applyFont="1" applyBorder="1" applyAlignment="1" applyProtection="1">
      <alignment horizontal="center" vertical="center"/>
    </xf>
    <xf numFmtId="38" fontId="12" fillId="0" borderId="29" xfId="1" applyFont="1" applyBorder="1" applyAlignment="1" applyProtection="1">
      <alignment horizontal="center" vertical="center"/>
    </xf>
    <xf numFmtId="38" fontId="13" fillId="0" borderId="21" xfId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0" fillId="0" borderId="19" xfId="1" applyFont="1" applyFill="1" applyBorder="1" applyAlignment="1" applyProtection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3" borderId="30" xfId="1" applyFont="1" applyFill="1" applyBorder="1" applyAlignment="1" applyProtection="1">
      <alignment horizontal="center" vertical="center"/>
      <protection locked="0"/>
    </xf>
    <xf numFmtId="38" fontId="0" fillId="0" borderId="19" xfId="1" quotePrefix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0" fillId="3" borderId="20" xfId="1" applyFont="1" applyFill="1" applyBorder="1" applyAlignment="1" applyProtection="1">
      <alignment horizontal="center" vertical="center"/>
      <protection locked="0"/>
    </xf>
    <xf numFmtId="38" fontId="9" fillId="0" borderId="1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15" fillId="0" borderId="20" xfId="1" applyFont="1" applyBorder="1" applyAlignment="1">
      <alignment horizontal="center" vertical="center" wrapText="1"/>
    </xf>
    <xf numFmtId="38" fontId="15" fillId="0" borderId="21" xfId="1" applyFont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12" fillId="4" borderId="31" xfId="1" applyFont="1" applyFill="1" applyBorder="1" applyAlignment="1" applyProtection="1">
      <alignment horizontal="center" vertical="center"/>
    </xf>
    <xf numFmtId="38" fontId="12" fillId="4" borderId="32" xfId="1" applyFont="1" applyFill="1" applyBorder="1" applyAlignment="1" applyProtection="1">
      <alignment horizontal="center" vertical="center"/>
    </xf>
    <xf numFmtId="38" fontId="12" fillId="4" borderId="33" xfId="1" applyFont="1" applyFill="1" applyBorder="1" applyAlignment="1" applyProtection="1">
      <alignment horizontal="center" vertical="center"/>
    </xf>
    <xf numFmtId="38" fontId="12" fillId="4" borderId="34" xfId="1" applyFont="1" applyFill="1" applyBorder="1" applyAlignment="1" applyProtection="1">
      <alignment horizontal="center" vertical="center"/>
    </xf>
    <xf numFmtId="38" fontId="12" fillId="4" borderId="35" xfId="1" applyFont="1" applyFill="1" applyBorder="1" applyAlignment="1" applyProtection="1">
      <alignment horizontal="center" vertical="center"/>
    </xf>
    <xf numFmtId="38" fontId="12" fillId="4" borderId="36" xfId="1" applyFont="1" applyFill="1" applyBorder="1" applyAlignment="1" applyProtection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38" fontId="0" fillId="0" borderId="37" xfId="1" applyFont="1" applyBorder="1" applyAlignment="1">
      <alignment horizontal="center" vertical="center" shrinkToFit="1"/>
    </xf>
    <xf numFmtId="38" fontId="12" fillId="0" borderId="3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E09004-3BB5-4FDE-91B7-C9D882F0AA34}"/>
            </a:ext>
          </a:extLst>
        </xdr:cNvPr>
        <xdr:cNvSpPr txBox="1"/>
      </xdr:nvSpPr>
      <xdr:spPr>
        <a:xfrm>
          <a:off x="7800975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cvbfs01\tcvbfs01_share\&#12452;&#12531;&#12501;&#12521;A\04%20&#23487;&#27850;&#26045;&#35373;&#12496;&#12522;&#12450;&#12501;&#12522;&#12540;&#21270;&#25903;&#25588;&#35036;&#21161;&#37329;\R5&#24180;&#24230;\&#35201;&#32177;&#12539;&#35201;&#38936;&#12539;&#27096;&#24335;&#12539;&#25163;&#24341;&#12365;\&#20316;&#26989;&#29992;\05_&#27096;&#24335;&#39006;\&#20316;&#25104;&#20013;\&#35211;&#26412;\(&#26696;)infra_R5_HBF_sample_1000izyo.xlsx" TargetMode="External"/><Relationship Id="rId1" Type="http://schemas.openxmlformats.org/officeDocument/2006/relationships/externalLinkPath" Target="/&#12452;&#12531;&#12501;&#12521;A/04%20&#23487;&#27850;&#26045;&#35373;&#12496;&#12522;&#12450;&#12501;&#12522;&#12540;&#21270;&#25903;&#25588;&#35036;&#21161;&#37329;/R5&#24180;&#24230;/&#35201;&#32177;&#12539;&#35201;&#38936;&#12539;&#27096;&#24335;&#12539;&#25163;&#24341;&#12365;/&#20316;&#26989;&#29992;/05_&#27096;&#24335;&#39006;/&#20316;&#25104;&#20013;/&#35211;&#26412;/(&#26696;)infra_R5_HBF_sample_1000iz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1号様式）"/>
      <sheetName val="補助事業計画書（1号様式　別紙1-1"/>
      <sheetName val="補助事業計画書（1号様式　別紙1-2）"/>
      <sheetName val="補助事業計画書（その２）※移動等円滑化経路 "/>
      <sheetName val="補助事業計画書（その２）※宿泊者特定経路"/>
      <sheetName val="補助事業計画書（その３）※必要に応じて"/>
      <sheetName val="誓約書（2号様式）"/>
      <sheetName val="同意書（３号様式）"/>
      <sheetName val="補助事業変更・中止申請書（５号様式）"/>
      <sheetName val="補助事業変更計画書（５号様式　別紙１-１）"/>
      <sheetName val="補助事業計画書（５号様式　別紙１-２）"/>
      <sheetName val="実績報告書（８号様式）"/>
      <sheetName val="実績報告書（８号様式　別紙１-１）"/>
      <sheetName val="実績報告書（施設・客室整備・備品購入用）（８号式別紙１-２）"/>
    </sheetNames>
    <sheetDataSet>
      <sheetData sheetId="0"/>
      <sheetData sheetId="1"/>
      <sheetData sheetId="2">
        <row r="19">
          <cell r="A19" t="str">
            <v>〇客室階用エレベーター12基の内、3基を下記の通りバリアフリーに対応したものへ改修する。
・車椅子使用者用の副操作盤の設置・かご内に鏡と手すりを設置・操作盤に点字を設置し、ボタンは凸文字とする・音声案内を追加
〇地下1階の宴会ロビーに授乳室を設置し、下記の設備を設ける。
・ベビーベッドの設置・授乳用いすの設置・調乳用給湯器の設置</v>
          </cell>
        </row>
        <row r="24">
          <cell r="Z24" t="str">
            <v>〇</v>
          </cell>
        </row>
        <row r="25">
          <cell r="T25" t="str">
            <v>〇</v>
          </cell>
          <cell r="Z25" t="str">
            <v>〇</v>
          </cell>
        </row>
        <row r="27">
          <cell r="A27" t="str">
            <v>〇館内客室の内、40㎡を3室、また20㎡の8室を改修し40㎡4室として、32㎡の3室も48㎡2室として計9室（改修前14室）に、下記の設備を設け、車椅子使用者用客室として整備する。
・客室入口有効幅を75cmから90cmへ拡張する。(1室のみ85cm)・浴室等出入口有効幅も80cmとする。
・ベッドルーム及び浴室等に150cmの回転径のとれるスペースを確保する。
・スロープを設置し段差を解消する。・手すり、スイッチ等は基準に沿った位置に設置する。
〇館内客室の内、40㎡の3室に下記の改修を行い、一般客室として整備する。
・客室出入口扉の丁番を交換し、有効幅を75cmから80cmへ拡張する。・スロープを設置し段差を解消する。
・浴室等の出入口有効幅も75cm以上とし、客室内の通路も75cm以上の幅を確保する。(1室のみ70cm)</v>
          </cell>
        </row>
        <row r="36">
          <cell r="Q36" t="str">
            <v>〇</v>
          </cell>
        </row>
        <row r="38">
          <cell r="A38" t="str">
            <v>・客室整備で改修を行った客室で利用することを想定し、シャワーチェア、移乗台(各12台)
・館内移動のため貸し出し用車椅子(３台)を購入する。</v>
          </cell>
        </row>
        <row r="60">
          <cell r="A60">
            <v>22000000</v>
          </cell>
          <cell r="G60">
            <v>20000000</v>
          </cell>
        </row>
        <row r="83">
          <cell r="A83">
            <v>110000</v>
          </cell>
          <cell r="G83">
            <v>100000</v>
          </cell>
        </row>
        <row r="90">
          <cell r="A90">
            <v>220000</v>
          </cell>
          <cell r="G90">
            <v>200000</v>
          </cell>
          <cell r="N90">
            <v>100000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7"/>
  <sheetViews>
    <sheetView tabSelected="1" topLeftCell="A90" zoomScale="85" zoomScaleNormal="85" workbookViewId="0">
      <selection activeCell="AM105" sqref="AM105"/>
    </sheetView>
  </sheetViews>
  <sheetFormatPr defaultColWidth="9" defaultRowHeight="18.75"/>
  <cols>
    <col min="1" max="1" width="3.5" style="1" customWidth="1"/>
    <col min="2" max="2" width="2.625" style="1" customWidth="1"/>
    <col min="3" max="3" width="13.75" style="1" customWidth="1"/>
    <col min="4" max="17" width="2.625" style="1" customWidth="1"/>
    <col min="18" max="18" width="4" style="1" customWidth="1"/>
    <col min="19" max="19" width="3.875" style="1" customWidth="1"/>
    <col min="20" max="42" width="2.625" style="1" customWidth="1"/>
    <col min="43" max="16384" width="9" style="1"/>
  </cols>
  <sheetData>
    <row r="1" spans="1:30">
      <c r="A1" s="1" t="s">
        <v>0</v>
      </c>
    </row>
    <row r="4" spans="1:30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7" spans="1:30">
      <c r="A7" s="1" t="s">
        <v>2</v>
      </c>
    </row>
    <row r="8" spans="1:30">
      <c r="A8" s="1" t="s">
        <v>3</v>
      </c>
    </row>
    <row r="9" spans="1:30">
      <c r="A9" s="51" t="s">
        <v>4</v>
      </c>
      <c r="B9" s="52"/>
      <c r="C9" s="52"/>
      <c r="D9" s="52"/>
      <c r="E9" s="52"/>
      <c r="F9" s="52"/>
      <c r="G9" s="53"/>
    </row>
    <row r="10" spans="1:30">
      <c r="A10" s="2" t="s">
        <v>5</v>
      </c>
      <c r="B10" s="3"/>
      <c r="C10" s="3"/>
      <c r="D10" s="3"/>
      <c r="E10" s="3"/>
      <c r="F10" s="3"/>
      <c r="G10" s="3"/>
    </row>
    <row r="11" spans="1:30" ht="23.25" customHeight="1">
      <c r="A11" s="55" t="str">
        <f>'[1]補助事業計画書（1号様式　別紙1-2）'!$A$19</f>
        <v>〇客室階用エレベーター12基の内、3基を下記の通りバリアフリーに対応したものへ改修する。
・車椅子使用者用の副操作盤の設置・かご内に鏡と手すりを設置・操作盤に点字を設置し、ボタンは凸文字とする・音声案内を追加
〇地下1階の宴会ロビーに授乳室を設置し、下記の設備を設ける。
・ベビーベッドの設置・授乳用いすの設置・調乳用給湯器の設置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7"/>
    </row>
    <row r="12" spans="1:30" ht="23.25" customHeight="1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0"/>
    </row>
    <row r="13" spans="1:30" ht="23.2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3"/>
    </row>
    <row r="14" spans="1:30">
      <c r="A14" s="2" t="s">
        <v>6</v>
      </c>
      <c r="B14" s="3"/>
      <c r="C14" s="3"/>
      <c r="D14" s="3"/>
      <c r="E14" s="3"/>
      <c r="F14" s="3"/>
      <c r="G14" s="3"/>
    </row>
    <row r="15" spans="1:30" ht="6.75" customHeight="1">
      <c r="A15" s="64" t="s">
        <v>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6"/>
    </row>
    <row r="16" spans="1:30" ht="6.75" customHeight="1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9"/>
    </row>
    <row r="17" spans="1:30" ht="6.75" customHeight="1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</row>
    <row r="19" spans="1:30">
      <c r="A19" s="51" t="s">
        <v>8</v>
      </c>
      <c r="B19" s="52"/>
      <c r="C19" s="52"/>
      <c r="D19" s="52"/>
      <c r="E19" s="52"/>
      <c r="F19" s="52"/>
      <c r="G19" s="53"/>
    </row>
    <row r="20" spans="1:30">
      <c r="A20" s="2" t="s">
        <v>9</v>
      </c>
      <c r="B20" s="4"/>
      <c r="C20" s="4"/>
      <c r="D20" s="4"/>
      <c r="E20" s="4"/>
      <c r="F20" s="4"/>
      <c r="G20" s="4"/>
    </row>
    <row r="21" spans="1:30">
      <c r="A21" s="5" t="s">
        <v>10</v>
      </c>
      <c r="B21" s="6"/>
      <c r="C21" s="6"/>
      <c r="D21" s="6"/>
      <c r="E21" s="6"/>
      <c r="F21" s="6"/>
      <c r="G21" s="6"/>
      <c r="H21" s="6"/>
      <c r="I21" s="73"/>
      <c r="J21" s="73"/>
      <c r="K21" s="6" t="s">
        <v>11</v>
      </c>
      <c r="L21" s="6"/>
      <c r="M21" s="6"/>
      <c r="N21" s="6" t="s">
        <v>12</v>
      </c>
      <c r="O21" s="6"/>
      <c r="P21" s="6"/>
      <c r="Q21" s="6"/>
      <c r="R21" s="6"/>
      <c r="S21" s="6"/>
      <c r="T21" s="6"/>
      <c r="U21" s="6" t="s">
        <v>13</v>
      </c>
      <c r="V21" s="6"/>
      <c r="W21" s="6"/>
      <c r="X21" s="6"/>
      <c r="Y21" s="6"/>
      <c r="Z21" s="6" t="str">
        <f>'[1]補助事業計画書（1号様式　別紙1-2）'!Z24</f>
        <v>〇</v>
      </c>
      <c r="AA21" s="6" t="s">
        <v>14</v>
      </c>
      <c r="AB21" s="6"/>
      <c r="AC21" s="6"/>
      <c r="AD21" s="7"/>
    </row>
    <row r="22" spans="1:30" ht="20.25" customHeight="1">
      <c r="A22" s="47" t="s">
        <v>59</v>
      </c>
      <c r="B22" s="47"/>
      <c r="C22" s="47"/>
      <c r="D22" s="47"/>
      <c r="I22" s="47"/>
      <c r="J22" s="47"/>
      <c r="K22" s="1" t="s">
        <v>11</v>
      </c>
      <c r="M22" s="1" t="s">
        <v>15</v>
      </c>
      <c r="T22" s="1" t="str">
        <f>'[1]補助事業計画書（1号様式　別紙1-2）'!T25</f>
        <v>〇</v>
      </c>
      <c r="U22" s="1" t="s">
        <v>16</v>
      </c>
      <c r="Z22" s="1" t="str">
        <f>'[1]補助事業計画書（1号様式　別紙1-2）'!Z25</f>
        <v>〇</v>
      </c>
      <c r="AA22" s="1" t="s">
        <v>17</v>
      </c>
      <c r="AD22" s="9"/>
    </row>
    <row r="23" spans="1:30" ht="22.5" customHeight="1">
      <c r="A23" s="78" t="str">
        <f>'[1]補助事業計画書（1号様式　別紙1-2）'!$A$27</f>
        <v>〇館内客室の内、40㎡を3室、また20㎡の8室を改修し40㎡4室として、32㎡の3室も48㎡2室として計9室（改修前14室）に、下記の設備を設け、車椅子使用者用客室として整備する。
・客室入口有効幅を75cmから90cmへ拡張する。(1室のみ85cm)・浴室等出入口有効幅も80cmとする。
・ベッドルーム及び浴室等に150cmの回転径のとれるスペースを確保する。
・スロープを設置し段差を解消する。・手すり、スイッチ等は基準に沿った位置に設置する。
〇館内客室の内、40㎡の3室に下記の改修を行い、一般客室として整備する。
・客室出入口扉の丁番を交換し、有効幅を75cmから80cmへ拡張する。・スロープを設置し段差を解消する。
・浴室等の出入口有効幅も75cm以上とし、客室内の通路も75cm以上の幅を確保する。(1室のみ70cm)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80"/>
    </row>
    <row r="24" spans="1:30" ht="22.5" customHeight="1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3"/>
    </row>
    <row r="25" spans="1:30" ht="22.5" customHeight="1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3"/>
    </row>
    <row r="26" spans="1:30" ht="22.5" customHeight="1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3"/>
    </row>
    <row r="27" spans="1:30" ht="22.5" customHeight="1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3"/>
    </row>
    <row r="28" spans="1:30" ht="33" customHeigh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6"/>
    </row>
    <row r="29" spans="1:30">
      <c r="A29" s="2" t="s">
        <v>18</v>
      </c>
      <c r="B29" s="4"/>
      <c r="C29" s="4"/>
      <c r="D29" s="4"/>
      <c r="E29" s="4"/>
      <c r="F29" s="4"/>
      <c r="G29" s="4"/>
    </row>
    <row r="30" spans="1:30">
      <c r="A30" s="5" t="s">
        <v>10</v>
      </c>
      <c r="B30" s="6"/>
      <c r="C30" s="6"/>
      <c r="D30" s="6"/>
      <c r="E30" s="6"/>
      <c r="F30" s="6"/>
      <c r="G30" s="6"/>
      <c r="H30" s="6"/>
      <c r="I30" s="50">
        <v>7</v>
      </c>
      <c r="J30" s="50"/>
      <c r="K30" s="6" t="s">
        <v>11</v>
      </c>
      <c r="L30" s="6"/>
      <c r="M30" s="6"/>
      <c r="N30" s="6" t="s">
        <v>12</v>
      </c>
      <c r="O30" s="6"/>
      <c r="P30" s="6"/>
      <c r="Q30" s="6"/>
      <c r="R30" s="6"/>
      <c r="S30" s="6"/>
      <c r="T30" s="10"/>
      <c r="U30" s="6" t="s">
        <v>13</v>
      </c>
      <c r="V30" s="6"/>
      <c r="W30" s="6"/>
      <c r="X30" s="6"/>
      <c r="Y30" s="6"/>
      <c r="Z30" s="10" t="s">
        <v>19</v>
      </c>
      <c r="AA30" s="6" t="s">
        <v>14</v>
      </c>
      <c r="AB30" s="6"/>
      <c r="AC30" s="6"/>
      <c r="AD30" s="7"/>
    </row>
    <row r="31" spans="1:30" ht="20.25" customHeight="1">
      <c r="A31" s="76" t="s">
        <v>59</v>
      </c>
      <c r="B31" s="76"/>
      <c r="C31" s="76"/>
      <c r="D31" s="76"/>
      <c r="I31" s="181">
        <v>3</v>
      </c>
      <c r="J31" s="181"/>
      <c r="K31" s="182" t="s">
        <v>11</v>
      </c>
      <c r="M31" s="1" t="s">
        <v>15</v>
      </c>
      <c r="T31" s="11" t="s">
        <v>19</v>
      </c>
      <c r="U31" s="1" t="s">
        <v>16</v>
      </c>
      <c r="Z31" s="11" t="s">
        <v>19</v>
      </c>
      <c r="AA31" s="1" t="s">
        <v>17</v>
      </c>
      <c r="AD31" s="9"/>
    </row>
    <row r="32" spans="1:30" ht="18.75" customHeight="1">
      <c r="A32" s="77"/>
      <c r="B32" s="77"/>
      <c r="C32" s="77"/>
      <c r="D32" s="77"/>
      <c r="E32" s="44"/>
      <c r="F32" s="44"/>
      <c r="G32" s="44"/>
      <c r="H32" s="44"/>
      <c r="I32" s="75"/>
      <c r="J32" s="75"/>
      <c r="K32" s="54"/>
      <c r="L32" s="44"/>
      <c r="M32" s="48" t="s">
        <v>56</v>
      </c>
      <c r="N32" s="44"/>
      <c r="O32" s="44"/>
      <c r="P32" s="44"/>
      <c r="Q32" s="44"/>
      <c r="R32" s="44"/>
      <c r="S32" s="44"/>
      <c r="T32" s="11"/>
      <c r="U32" s="48" t="s">
        <v>57</v>
      </c>
      <c r="V32" s="48"/>
      <c r="W32" s="48"/>
      <c r="X32" s="44"/>
      <c r="Y32" s="44"/>
      <c r="Z32" s="11" t="s">
        <v>19</v>
      </c>
      <c r="AA32" s="48" t="s">
        <v>58</v>
      </c>
      <c r="AB32" s="44"/>
      <c r="AC32" s="44"/>
      <c r="AD32" s="49"/>
    </row>
    <row r="33" spans="1:30" ht="11.25" customHeight="1">
      <c r="A33" s="176" t="s">
        <v>20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8"/>
    </row>
    <row r="34" spans="1:30" ht="11.25" customHeight="1">
      <c r="A34" s="17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</row>
    <row r="35" spans="1:30" ht="11.25" customHeight="1">
      <c r="A35" s="17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1"/>
    </row>
    <row r="36" spans="1:30" ht="11.25" customHeight="1">
      <c r="A36" s="17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1"/>
    </row>
    <row r="37" spans="1:30" ht="11.25" customHeight="1">
      <c r="A37" s="180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4"/>
    </row>
    <row r="38" spans="1:30">
      <c r="A38" s="12" t="s">
        <v>60</v>
      </c>
    </row>
    <row r="40" spans="1:30">
      <c r="A40" s="51" t="s">
        <v>21</v>
      </c>
      <c r="B40" s="52"/>
      <c r="C40" s="52"/>
      <c r="D40" s="52"/>
      <c r="E40" s="52"/>
      <c r="F40" s="52"/>
      <c r="G40" s="53"/>
    </row>
    <row r="41" spans="1:30">
      <c r="A41" s="2" t="s">
        <v>9</v>
      </c>
      <c r="B41" s="4"/>
      <c r="C41" s="4"/>
      <c r="D41" s="4"/>
      <c r="E41" s="4"/>
      <c r="F41" s="4"/>
      <c r="G41" s="4"/>
    </row>
    <row r="42" spans="1:30">
      <c r="A42" s="13" t="s">
        <v>22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5"/>
    </row>
    <row r="43" spans="1:30">
      <c r="A43" s="8"/>
      <c r="B43" s="16" t="s">
        <v>23</v>
      </c>
      <c r="Q43" s="1" t="str">
        <f>'[1]補助事業計画書（1号様式　別紙1-2）'!Q36</f>
        <v>〇</v>
      </c>
      <c r="R43" s="16" t="s">
        <v>24</v>
      </c>
      <c r="AD43" s="9"/>
    </row>
    <row r="44" spans="1:30">
      <c r="B44" s="16" t="s">
        <v>25</v>
      </c>
      <c r="AD44" s="9"/>
    </row>
    <row r="45" spans="1:30">
      <c r="A45" s="87" t="str">
        <f>'[1]補助事業計画書（1号様式　別紙1-2）'!$A$38</f>
        <v>・客室整備で改修を行った客室で利用することを想定し、シャワーチェア、移乗台(各12台)
・館内移動のため貸し出し用車椅子(３台)を購入する。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9"/>
    </row>
    <row r="46" spans="1:30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2"/>
    </row>
    <row r="47" spans="1:30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5"/>
    </row>
    <row r="48" spans="1:30">
      <c r="A48" s="2" t="s">
        <v>18</v>
      </c>
      <c r="B48" s="4"/>
      <c r="C48" s="4"/>
      <c r="D48" s="4"/>
      <c r="E48" s="4"/>
      <c r="F48" s="4"/>
      <c r="G48" s="4"/>
    </row>
    <row r="49" spans="1:30">
      <c r="A49" s="13" t="s">
        <v>22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5"/>
    </row>
    <row r="50" spans="1:30">
      <c r="A50" s="17"/>
      <c r="B50" s="16" t="s">
        <v>23</v>
      </c>
      <c r="Q50" s="11" t="s">
        <v>19</v>
      </c>
      <c r="R50" s="16" t="s">
        <v>24</v>
      </c>
      <c r="AD50" s="9"/>
    </row>
    <row r="51" spans="1:30">
      <c r="A51" s="17"/>
      <c r="B51" s="16" t="s">
        <v>25</v>
      </c>
      <c r="AD51" s="9"/>
    </row>
    <row r="52" spans="1:30">
      <c r="A52" s="96" t="s">
        <v>26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8"/>
    </row>
    <row r="53" spans="1:30">
      <c r="A53" s="99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1"/>
    </row>
    <row r="54" spans="1:30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4"/>
    </row>
    <row r="55" spans="1:30" ht="13.5" customHeight="1"/>
    <row r="56" spans="1:30">
      <c r="A56" s="1" t="s">
        <v>27</v>
      </c>
      <c r="R56" s="54" t="s">
        <v>9</v>
      </c>
      <c r="S56" s="54"/>
      <c r="T56" s="54"/>
      <c r="U56" s="54"/>
      <c r="V56" s="54"/>
      <c r="W56" s="54"/>
      <c r="Y56" s="54" t="s">
        <v>18</v>
      </c>
      <c r="Z56" s="54"/>
      <c r="AA56" s="54"/>
      <c r="AB56" s="54"/>
      <c r="AC56" s="54"/>
      <c r="AD56" s="54"/>
    </row>
    <row r="57" spans="1:30">
      <c r="B57" s="1" t="s">
        <v>28</v>
      </c>
      <c r="R57" s="74">
        <v>2024</v>
      </c>
      <c r="S57" s="74"/>
      <c r="T57" s="1" t="s">
        <v>29</v>
      </c>
      <c r="U57" s="54">
        <v>1</v>
      </c>
      <c r="V57" s="54"/>
      <c r="W57" s="1" t="s">
        <v>30</v>
      </c>
      <c r="Y57" s="75">
        <v>2024</v>
      </c>
      <c r="Z57" s="75"/>
      <c r="AA57" s="1" t="s">
        <v>29</v>
      </c>
      <c r="AB57" s="75">
        <v>6</v>
      </c>
      <c r="AC57" s="75"/>
      <c r="AD57" s="1" t="s">
        <v>30</v>
      </c>
    </row>
    <row r="58" spans="1:30">
      <c r="B58" s="1" t="s">
        <v>31</v>
      </c>
      <c r="R58" s="74">
        <v>2024</v>
      </c>
      <c r="S58" s="74"/>
      <c r="T58" s="1" t="s">
        <v>29</v>
      </c>
      <c r="U58" s="54">
        <v>2</v>
      </c>
      <c r="V58" s="54"/>
      <c r="W58" s="1" t="s">
        <v>30</v>
      </c>
      <c r="Y58" s="75">
        <v>2024</v>
      </c>
      <c r="Z58" s="75"/>
      <c r="AA58" s="1" t="s">
        <v>29</v>
      </c>
      <c r="AB58" s="75">
        <v>7</v>
      </c>
      <c r="AC58" s="75"/>
      <c r="AD58" s="1" t="s">
        <v>30</v>
      </c>
    </row>
    <row r="59" spans="1:30">
      <c r="B59" s="1" t="s">
        <v>32</v>
      </c>
      <c r="R59" s="74">
        <v>2024</v>
      </c>
      <c r="S59" s="74"/>
      <c r="T59" s="1" t="s">
        <v>29</v>
      </c>
      <c r="U59" s="54">
        <v>3</v>
      </c>
      <c r="V59" s="54"/>
      <c r="W59" s="1" t="s">
        <v>30</v>
      </c>
      <c r="Y59" s="75">
        <v>2024</v>
      </c>
      <c r="Z59" s="75"/>
      <c r="AA59" s="1" t="s">
        <v>29</v>
      </c>
      <c r="AB59" s="75">
        <v>8</v>
      </c>
      <c r="AC59" s="75"/>
      <c r="AD59" s="1" t="s">
        <v>30</v>
      </c>
    </row>
    <row r="60" spans="1:30">
      <c r="B60" s="1" t="s">
        <v>33</v>
      </c>
      <c r="R60" s="74">
        <v>2024</v>
      </c>
      <c r="S60" s="74"/>
      <c r="T60" s="1" t="s">
        <v>29</v>
      </c>
      <c r="U60" s="54">
        <v>4</v>
      </c>
      <c r="V60" s="54"/>
      <c r="W60" s="1" t="s">
        <v>30</v>
      </c>
      <c r="Y60" s="75">
        <v>2024</v>
      </c>
      <c r="Z60" s="75"/>
      <c r="AA60" s="1" t="s">
        <v>29</v>
      </c>
      <c r="AB60" s="75">
        <v>9</v>
      </c>
      <c r="AC60" s="75"/>
      <c r="AD60" s="1" t="s">
        <v>30</v>
      </c>
    </row>
    <row r="61" spans="1:30">
      <c r="B61" s="1" t="s">
        <v>34</v>
      </c>
      <c r="R61" s="74">
        <v>2024</v>
      </c>
      <c r="S61" s="74"/>
      <c r="T61" s="1" t="s">
        <v>29</v>
      </c>
      <c r="U61" s="54">
        <v>5</v>
      </c>
      <c r="V61" s="54"/>
      <c r="W61" s="1" t="s">
        <v>30</v>
      </c>
      <c r="Y61" s="75">
        <v>2024</v>
      </c>
      <c r="Z61" s="75"/>
      <c r="AA61" s="1" t="s">
        <v>29</v>
      </c>
      <c r="AB61" s="75">
        <v>10</v>
      </c>
      <c r="AC61" s="75"/>
      <c r="AD61" s="1" t="s">
        <v>30</v>
      </c>
    </row>
    <row r="62" spans="1:30" ht="15.95" customHeight="1"/>
    <row r="63" spans="1:30" s="18" customFormat="1">
      <c r="A63" s="18" t="s">
        <v>35</v>
      </c>
    </row>
    <row r="64" spans="1:30" s="18" customFormat="1">
      <c r="A64" s="105" t="s">
        <v>4</v>
      </c>
      <c r="B64" s="106"/>
      <c r="C64" s="106"/>
      <c r="D64" s="106"/>
      <c r="E64" s="106"/>
      <c r="F64" s="106"/>
      <c r="G64" s="107"/>
    </row>
    <row r="65" spans="1:44" s="18" customFormat="1">
      <c r="A65" s="19" t="s">
        <v>9</v>
      </c>
      <c r="B65" s="19"/>
      <c r="C65" s="19"/>
      <c r="D65" s="19"/>
      <c r="E65" s="19"/>
      <c r="F65" s="19"/>
      <c r="G65" s="19"/>
      <c r="AD65" s="20" t="s">
        <v>36</v>
      </c>
    </row>
    <row r="66" spans="1:44" s="18" customFormat="1" ht="18.75" customHeight="1">
      <c r="A66" s="108" t="s">
        <v>37</v>
      </c>
      <c r="B66" s="108"/>
      <c r="C66" s="108"/>
      <c r="D66" s="108"/>
      <c r="E66" s="108"/>
      <c r="F66" s="108"/>
      <c r="G66" s="108" t="s">
        <v>38</v>
      </c>
      <c r="H66" s="108"/>
      <c r="I66" s="108"/>
      <c r="J66" s="108"/>
      <c r="K66" s="108"/>
      <c r="L66" s="108"/>
      <c r="M66" s="108"/>
      <c r="N66" s="110" t="s">
        <v>39</v>
      </c>
      <c r="O66" s="108"/>
      <c r="P66" s="108"/>
      <c r="Q66" s="108"/>
      <c r="R66" s="108"/>
      <c r="S66" s="108"/>
      <c r="T66" s="111" t="s">
        <v>40</v>
      </c>
      <c r="U66" s="111"/>
      <c r="V66" s="111"/>
      <c r="W66" s="108" t="s">
        <v>41</v>
      </c>
      <c r="X66" s="108"/>
      <c r="Y66" s="108"/>
      <c r="Z66" s="108"/>
      <c r="AA66" s="108"/>
      <c r="AB66" s="108"/>
      <c r="AC66" s="108"/>
      <c r="AD66" s="108"/>
    </row>
    <row r="67" spans="1:44" s="18" customForma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12"/>
      <c r="U67" s="112"/>
      <c r="V67" s="112"/>
      <c r="W67" s="109"/>
      <c r="X67" s="109"/>
      <c r="Y67" s="109"/>
      <c r="Z67" s="109"/>
      <c r="AA67" s="109"/>
      <c r="AB67" s="109"/>
      <c r="AC67" s="109"/>
      <c r="AD67" s="109"/>
    </row>
    <row r="68" spans="1:44" s="18" customFormat="1" ht="19.5" thickBot="1">
      <c r="A68" s="128" t="s">
        <v>42</v>
      </c>
      <c r="B68" s="128"/>
      <c r="C68" s="128"/>
      <c r="D68" s="128"/>
      <c r="E68" s="128"/>
      <c r="F68" s="128"/>
      <c r="G68" s="128" t="s">
        <v>43</v>
      </c>
      <c r="H68" s="128"/>
      <c r="I68" s="128"/>
      <c r="J68" s="128"/>
      <c r="K68" s="128"/>
      <c r="L68" s="128"/>
      <c r="M68" s="128"/>
      <c r="N68" s="128" t="s">
        <v>44</v>
      </c>
      <c r="O68" s="128"/>
      <c r="P68" s="128"/>
      <c r="Q68" s="128"/>
      <c r="R68" s="128"/>
      <c r="S68" s="128"/>
      <c r="T68" s="128" t="s">
        <v>45</v>
      </c>
      <c r="U68" s="128"/>
      <c r="V68" s="128"/>
      <c r="W68" s="129" t="s">
        <v>46</v>
      </c>
      <c r="X68" s="129"/>
      <c r="Y68" s="129"/>
      <c r="Z68" s="129"/>
      <c r="AA68" s="129"/>
      <c r="AB68" s="129"/>
      <c r="AC68" s="129"/>
      <c r="AD68" s="129"/>
    </row>
    <row r="69" spans="1:44" s="18" customFormat="1" ht="12" customHeight="1" thickTop="1">
      <c r="A69" s="130">
        <f>'[1]補助事業計画書（1号様式　別紙1-2）'!$A$60</f>
        <v>22000000</v>
      </c>
      <c r="B69" s="130"/>
      <c r="C69" s="130"/>
      <c r="D69" s="130"/>
      <c r="E69" s="130"/>
      <c r="F69" s="130"/>
      <c r="G69" s="130">
        <f>'[1]補助事業計画書（1号様式　別紙1-2）'!G60</f>
        <v>20000000</v>
      </c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20" t="s">
        <v>47</v>
      </c>
      <c r="U69" s="120"/>
      <c r="V69" s="121"/>
      <c r="W69" s="131">
        <f>IF(ROUNDDOWN((G69-N69)*2/3,-3)&gt;50000000,50000000,ROUNDDOWN((G69-N69)*2/3,-3))</f>
        <v>13333000</v>
      </c>
      <c r="X69" s="132"/>
      <c r="Y69" s="132"/>
      <c r="Z69" s="132"/>
      <c r="AA69" s="132"/>
      <c r="AB69" s="132"/>
      <c r="AC69" s="132"/>
      <c r="AD69" s="133"/>
    </row>
    <row r="70" spans="1:44" s="18" customFormat="1" ht="12" customHeight="1" thickBo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20"/>
      <c r="U70" s="120"/>
      <c r="V70" s="121"/>
      <c r="W70" s="134"/>
      <c r="X70" s="135"/>
      <c r="Y70" s="135"/>
      <c r="Z70" s="135"/>
      <c r="AA70" s="135"/>
      <c r="AB70" s="135"/>
      <c r="AC70" s="135"/>
      <c r="AD70" s="136"/>
    </row>
    <row r="71" spans="1:44" s="18" customFormat="1" ht="20.25" thickTop="1" thickBot="1">
      <c r="A71" s="19" t="s">
        <v>18</v>
      </c>
      <c r="B71" s="19"/>
      <c r="C71" s="19"/>
      <c r="D71" s="19"/>
      <c r="E71" s="19"/>
      <c r="F71" s="19"/>
      <c r="G71" s="19"/>
      <c r="W71" s="21"/>
      <c r="X71" s="21"/>
      <c r="Y71" s="21"/>
      <c r="Z71" s="21"/>
      <c r="AA71" s="21"/>
      <c r="AB71" s="21"/>
      <c r="AC71" s="21"/>
      <c r="AD71" s="22"/>
    </row>
    <row r="72" spans="1:44" s="18" customFormat="1" ht="12" customHeight="1" thickTop="1">
      <c r="A72" s="119">
        <v>22000000</v>
      </c>
      <c r="B72" s="119"/>
      <c r="C72" s="119"/>
      <c r="D72" s="119"/>
      <c r="E72" s="119"/>
      <c r="F72" s="119"/>
      <c r="G72" s="119">
        <v>20000000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0" t="s">
        <v>47</v>
      </c>
      <c r="U72" s="120"/>
      <c r="V72" s="121"/>
      <c r="W72" s="122">
        <f>IF(ROUNDDOWN((G72-N72)*2/3,-3)&gt;50000000,50000000,ROUNDDOWN((G72-N72)*2/3,-3))</f>
        <v>13333000</v>
      </c>
      <c r="X72" s="123"/>
      <c r="Y72" s="123"/>
      <c r="Z72" s="123"/>
      <c r="AA72" s="123"/>
      <c r="AB72" s="123"/>
      <c r="AC72" s="123"/>
      <c r="AD72" s="124"/>
    </row>
    <row r="73" spans="1:44" s="18" customFormat="1" ht="12" customHeight="1" thickBot="1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20"/>
      <c r="U73" s="120"/>
      <c r="V73" s="121"/>
      <c r="W73" s="125"/>
      <c r="X73" s="126"/>
      <c r="Y73" s="126"/>
      <c r="Z73" s="126"/>
      <c r="AA73" s="126"/>
      <c r="AB73" s="126"/>
      <c r="AC73" s="126"/>
      <c r="AD73" s="127"/>
    </row>
    <row r="74" spans="1:44" s="18" customFormat="1" ht="15.95" customHeight="1" thickTop="1"/>
    <row r="75" spans="1:44" s="18" customFormat="1" ht="18.75" customHeight="1">
      <c r="A75" s="105" t="s">
        <v>8</v>
      </c>
      <c r="B75" s="106"/>
      <c r="C75" s="106"/>
      <c r="D75" s="106"/>
      <c r="E75" s="106"/>
      <c r="F75" s="106"/>
      <c r="G75" s="107"/>
      <c r="X75" s="23"/>
      <c r="Y75" s="24"/>
      <c r="Z75" s="24"/>
      <c r="AA75" s="24"/>
      <c r="AB75" s="24"/>
      <c r="AC75" s="24"/>
      <c r="AD75" s="25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s="18" customFormat="1" ht="18.75" customHeight="1">
      <c r="A76" s="19" t="s">
        <v>9</v>
      </c>
      <c r="B76" s="19"/>
      <c r="C76" s="19"/>
      <c r="D76" s="19"/>
      <c r="E76" s="19"/>
      <c r="F76" s="19"/>
      <c r="G76" s="19"/>
      <c r="X76" s="23"/>
      <c r="Y76" s="24"/>
      <c r="Z76" s="24"/>
      <c r="AA76" s="24"/>
      <c r="AB76" s="24"/>
      <c r="AC76" s="24"/>
      <c r="AD76" s="27" t="s">
        <v>36</v>
      </c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s="18" customFormat="1" ht="18.75" customHeight="1">
      <c r="A77" s="137"/>
      <c r="B77" s="137"/>
      <c r="C77" s="137"/>
      <c r="D77" s="108" t="s">
        <v>37</v>
      </c>
      <c r="E77" s="108"/>
      <c r="F77" s="108"/>
      <c r="G77" s="108"/>
      <c r="H77" s="108"/>
      <c r="I77" s="108"/>
      <c r="J77" s="108" t="s">
        <v>48</v>
      </c>
      <c r="K77" s="108"/>
      <c r="L77" s="108"/>
      <c r="M77" s="108"/>
      <c r="N77" s="108"/>
      <c r="O77" s="108"/>
      <c r="P77" s="110" t="s">
        <v>39</v>
      </c>
      <c r="Q77" s="108"/>
      <c r="R77" s="108"/>
      <c r="S77" s="108"/>
      <c r="T77" s="108"/>
      <c r="U77" s="108"/>
      <c r="V77" s="111" t="s">
        <v>40</v>
      </c>
      <c r="W77" s="111"/>
      <c r="X77" s="111"/>
      <c r="Y77" s="108" t="s">
        <v>49</v>
      </c>
      <c r="Z77" s="108"/>
      <c r="AA77" s="108"/>
      <c r="AB77" s="108"/>
      <c r="AC77" s="108"/>
      <c r="AD77" s="108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s="18" customFormat="1" ht="18.75" customHeight="1">
      <c r="A78" s="137"/>
      <c r="B78" s="137"/>
      <c r="C78" s="137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12"/>
      <c r="W78" s="112"/>
      <c r="X78" s="112"/>
      <c r="Y78" s="109"/>
      <c r="Z78" s="109"/>
      <c r="AA78" s="109"/>
      <c r="AB78" s="109"/>
      <c r="AC78" s="109"/>
      <c r="AD78" s="109"/>
      <c r="AF78" s="26"/>
      <c r="AG78" s="26"/>
      <c r="AH78" s="26"/>
      <c r="AI78" s="29"/>
      <c r="AJ78" s="29"/>
      <c r="AK78" s="29"/>
      <c r="AL78" s="29"/>
      <c r="AM78" s="29"/>
      <c r="AN78" s="26"/>
      <c r="AO78" s="26"/>
      <c r="AP78" s="26"/>
      <c r="AQ78" s="26"/>
      <c r="AR78" s="26"/>
    </row>
    <row r="79" spans="1:44" s="18" customFormat="1">
      <c r="A79" s="137"/>
      <c r="B79" s="137"/>
      <c r="C79" s="137"/>
      <c r="D79" s="129" t="s">
        <v>42</v>
      </c>
      <c r="E79" s="129"/>
      <c r="F79" s="129"/>
      <c r="G79" s="129"/>
      <c r="H79" s="129"/>
      <c r="I79" s="129"/>
      <c r="J79" s="129" t="s">
        <v>43</v>
      </c>
      <c r="K79" s="129"/>
      <c r="L79" s="129"/>
      <c r="M79" s="129"/>
      <c r="N79" s="129"/>
      <c r="O79" s="129"/>
      <c r="P79" s="129" t="s">
        <v>44</v>
      </c>
      <c r="Q79" s="129"/>
      <c r="R79" s="129"/>
      <c r="S79" s="129"/>
      <c r="T79" s="129"/>
      <c r="U79" s="129"/>
      <c r="V79" s="128" t="s">
        <v>45</v>
      </c>
      <c r="W79" s="128"/>
      <c r="X79" s="128"/>
      <c r="Y79" s="129" t="s">
        <v>50</v>
      </c>
      <c r="Z79" s="129"/>
      <c r="AA79" s="129"/>
      <c r="AB79" s="129"/>
      <c r="AC79" s="129"/>
      <c r="AD79" s="129"/>
      <c r="AE79" s="30"/>
      <c r="AF79" s="30"/>
      <c r="AG79" s="26"/>
      <c r="AH79" s="26"/>
      <c r="AI79" s="29"/>
      <c r="AJ79" s="29"/>
      <c r="AK79" s="29"/>
      <c r="AL79" s="29"/>
      <c r="AM79" s="29"/>
      <c r="AN79" s="26"/>
      <c r="AO79" s="26"/>
      <c r="AP79" s="26"/>
      <c r="AQ79" s="26"/>
      <c r="AR79" s="26"/>
    </row>
    <row r="80" spans="1:44" s="18" customFormat="1" ht="12" customHeight="1">
      <c r="A80" s="113" t="s">
        <v>61</v>
      </c>
      <c r="B80" s="114"/>
      <c r="C80" s="115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39" t="s">
        <v>62</v>
      </c>
      <c r="W80" s="137"/>
      <c r="X80" s="140"/>
      <c r="Y80" s="141">
        <f>IF(ROUNDDOWN((J80-P80)*3/4,-3)&gt;80000000,80000000,ROUNDDOWN((J80-P80)*3/4,-3))</f>
        <v>0</v>
      </c>
      <c r="Z80" s="141"/>
      <c r="AA80" s="141"/>
      <c r="AB80" s="141"/>
      <c r="AC80" s="141"/>
      <c r="AD80" s="141"/>
      <c r="AF80" s="26"/>
      <c r="AG80" s="26"/>
      <c r="AH80" s="26"/>
      <c r="AI80" s="30"/>
      <c r="AJ80" s="30"/>
      <c r="AK80" s="30"/>
      <c r="AL80" s="30"/>
      <c r="AM80" s="30"/>
      <c r="AN80" s="26"/>
      <c r="AO80" s="26"/>
      <c r="AP80" s="26"/>
      <c r="AQ80" s="26"/>
      <c r="AR80" s="26"/>
    </row>
    <row r="81" spans="1:44" s="18" customFormat="1" ht="12" customHeight="1">
      <c r="A81" s="116"/>
      <c r="B81" s="117"/>
      <c r="C81" s="118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37"/>
      <c r="W81" s="137"/>
      <c r="X81" s="140"/>
      <c r="Y81" s="142"/>
      <c r="Z81" s="142"/>
      <c r="AA81" s="142"/>
      <c r="AB81" s="142"/>
      <c r="AC81" s="142"/>
      <c r="AD81" s="142"/>
      <c r="AF81" s="26"/>
      <c r="AG81" s="26"/>
      <c r="AH81" s="26"/>
      <c r="AI81" s="30"/>
      <c r="AJ81" s="30"/>
      <c r="AK81" s="30"/>
      <c r="AL81" s="30"/>
      <c r="AM81" s="30"/>
      <c r="AN81" s="26"/>
      <c r="AO81" s="26"/>
      <c r="AP81" s="26"/>
      <c r="AQ81" s="26"/>
      <c r="AR81" s="26"/>
    </row>
    <row r="82" spans="1:44" s="18" customFormat="1" ht="12" customHeight="1">
      <c r="A82" s="113" t="s">
        <v>63</v>
      </c>
      <c r="B82" s="114"/>
      <c r="C82" s="115"/>
      <c r="D82" s="138">
        <v>110000000</v>
      </c>
      <c r="E82" s="138"/>
      <c r="F82" s="138"/>
      <c r="G82" s="138"/>
      <c r="H82" s="138"/>
      <c r="I82" s="138"/>
      <c r="J82" s="138">
        <v>100000000</v>
      </c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9" t="s">
        <v>64</v>
      </c>
      <c r="W82" s="137"/>
      <c r="X82" s="140"/>
      <c r="Y82" s="141">
        <f>IF(ROUNDDOWN((J82-P82)*4/5,-3)&gt;84000000,84000000,ROUNDDOWN((J82-P82)*4/5,-3))</f>
        <v>80000000</v>
      </c>
      <c r="Z82" s="141"/>
      <c r="AA82" s="141"/>
      <c r="AB82" s="141"/>
      <c r="AC82" s="141"/>
      <c r="AD82" s="141"/>
      <c r="AF82" s="26"/>
      <c r="AG82" s="26"/>
      <c r="AH82" s="26"/>
      <c r="AI82" s="30"/>
      <c r="AJ82" s="30"/>
      <c r="AK82" s="30"/>
      <c r="AL82" s="30"/>
      <c r="AM82" s="30"/>
      <c r="AN82" s="26"/>
      <c r="AO82" s="26"/>
      <c r="AP82" s="26"/>
      <c r="AQ82" s="26"/>
      <c r="AR82" s="26"/>
    </row>
    <row r="83" spans="1:44" s="18" customFormat="1" ht="12" customHeight="1">
      <c r="A83" s="116"/>
      <c r="B83" s="117"/>
      <c r="C83" s="118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37"/>
      <c r="W83" s="137"/>
      <c r="X83" s="140"/>
      <c r="Y83" s="142"/>
      <c r="Z83" s="142"/>
      <c r="AA83" s="142"/>
      <c r="AB83" s="142"/>
      <c r="AC83" s="142"/>
      <c r="AD83" s="142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pans="1:44" s="18" customFormat="1" ht="12" customHeight="1">
      <c r="A84" s="144" t="s">
        <v>65</v>
      </c>
      <c r="B84" s="145"/>
      <c r="C84" s="146"/>
      <c r="D84" s="119">
        <v>550000</v>
      </c>
      <c r="E84" s="119"/>
      <c r="F84" s="119"/>
      <c r="G84" s="119"/>
      <c r="H84" s="119"/>
      <c r="I84" s="119"/>
      <c r="J84" s="119">
        <v>500000</v>
      </c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39" t="s">
        <v>66</v>
      </c>
      <c r="W84" s="137"/>
      <c r="X84" s="140"/>
      <c r="Y84" s="141">
        <f>IF(ROUNDDOWN((J84-P84)*2/3,-3)&gt;70000000,70000000,ROUNDDOWN((J84-P84)*2/3,-3))</f>
        <v>333000</v>
      </c>
      <c r="Z84" s="141"/>
      <c r="AA84" s="141"/>
      <c r="AB84" s="141"/>
      <c r="AC84" s="141"/>
      <c r="AD84" s="141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</row>
    <row r="85" spans="1:44" s="18" customFormat="1" ht="12" customHeight="1">
      <c r="A85" s="147"/>
      <c r="B85" s="148"/>
      <c r="C85" s="149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37"/>
      <c r="W85" s="137"/>
      <c r="X85" s="140"/>
      <c r="Y85" s="142"/>
      <c r="Z85" s="142"/>
      <c r="AA85" s="142"/>
      <c r="AB85" s="142"/>
      <c r="AC85" s="142"/>
      <c r="AD85" s="142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pans="1:44" s="18" customFormat="1" ht="12" customHeight="1">
      <c r="A86" s="144" t="s">
        <v>67</v>
      </c>
      <c r="B86" s="145"/>
      <c r="C86" s="146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9" t="s">
        <v>62</v>
      </c>
      <c r="W86" s="137"/>
      <c r="X86" s="140"/>
      <c r="Y86" s="141">
        <f>IF(ROUNDDOWN((J86-P86)*3/4,-3)&gt;80000000,80000000,ROUNDDOWN((J86-P86)*3/4,-3))</f>
        <v>0</v>
      </c>
      <c r="Z86" s="141"/>
      <c r="AA86" s="141"/>
      <c r="AB86" s="141"/>
      <c r="AC86" s="141"/>
      <c r="AD86" s="141"/>
    </row>
    <row r="87" spans="1:44" s="18" customFormat="1" ht="12" customHeight="1" thickBot="1">
      <c r="A87" s="147"/>
      <c r="B87" s="148"/>
      <c r="C87" s="149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37"/>
      <c r="W87" s="137"/>
      <c r="X87" s="140"/>
      <c r="Y87" s="142"/>
      <c r="Z87" s="142"/>
      <c r="AA87" s="142"/>
      <c r="AB87" s="142"/>
      <c r="AC87" s="142"/>
      <c r="AD87" s="142"/>
    </row>
    <row r="88" spans="1:44" s="18" customFormat="1" ht="12" customHeight="1" thickTop="1">
      <c r="A88" s="150" t="s">
        <v>51</v>
      </c>
      <c r="B88" s="150"/>
      <c r="C88" s="150"/>
      <c r="D88" s="152">
        <f>SUM(D80:I87)</f>
        <v>110550000</v>
      </c>
      <c r="E88" s="152"/>
      <c r="F88" s="152"/>
      <c r="G88" s="152"/>
      <c r="H88" s="152"/>
      <c r="I88" s="152"/>
      <c r="J88" s="152">
        <f>SUM(J80:O87)</f>
        <v>100500000</v>
      </c>
      <c r="K88" s="152"/>
      <c r="L88" s="152"/>
      <c r="M88" s="152"/>
      <c r="N88" s="152"/>
      <c r="O88" s="152"/>
      <c r="P88" s="152">
        <f>SUM(P80:U87)</f>
        <v>0</v>
      </c>
      <c r="Q88" s="152"/>
      <c r="R88" s="152"/>
      <c r="S88" s="152"/>
      <c r="T88" s="152"/>
      <c r="U88" s="152"/>
      <c r="V88" s="154" t="s">
        <v>52</v>
      </c>
      <c r="W88" s="154"/>
      <c r="X88" s="155"/>
      <c r="Y88" s="158">
        <f>IF(ROUNDDOWN(SUM(Y80:AD87),-3)&gt;84000000,84000000,ROUNDDOWN(SUM(Y80:AD87),-3))</f>
        <v>80333000</v>
      </c>
      <c r="Z88" s="159"/>
      <c r="AA88" s="159"/>
      <c r="AB88" s="159"/>
      <c r="AC88" s="159"/>
      <c r="AD88" s="160"/>
    </row>
    <row r="89" spans="1:44" s="18" customFormat="1" ht="12" customHeight="1" thickBot="1">
      <c r="A89" s="151"/>
      <c r="B89" s="151"/>
      <c r="C89" s="151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6"/>
      <c r="W89" s="156"/>
      <c r="X89" s="157"/>
      <c r="Y89" s="161"/>
      <c r="Z89" s="162"/>
      <c r="AA89" s="162"/>
      <c r="AB89" s="162"/>
      <c r="AC89" s="162"/>
      <c r="AD89" s="163"/>
    </row>
    <row r="90" spans="1:44" s="18" customFormat="1" ht="15.95" customHeight="1" thickTop="1">
      <c r="A90" s="45" t="s">
        <v>68</v>
      </c>
      <c r="B90" s="33"/>
      <c r="C90" s="33"/>
      <c r="M90" s="46"/>
    </row>
    <row r="91" spans="1:44" s="18" customFormat="1" ht="12" customHeight="1">
      <c r="A91" s="33"/>
      <c r="B91" s="33"/>
      <c r="C91" s="33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28"/>
      <c r="W91" s="28"/>
      <c r="X91" s="28"/>
      <c r="Y91" s="32"/>
      <c r="Z91" s="32"/>
      <c r="AA91" s="32"/>
      <c r="AB91" s="32"/>
      <c r="AC91" s="32"/>
      <c r="AD91" s="32"/>
    </row>
    <row r="92" spans="1:44" s="18" customFormat="1" ht="18.75" customHeight="1">
      <c r="A92" s="34" t="s">
        <v>18</v>
      </c>
      <c r="B92" s="34"/>
      <c r="C92" s="34"/>
      <c r="D92" s="34"/>
      <c r="E92" s="34"/>
      <c r="F92" s="34"/>
      <c r="G92" s="34"/>
      <c r="X92" s="23"/>
      <c r="Y92" s="23"/>
      <c r="Z92" s="23"/>
      <c r="AA92" s="23"/>
      <c r="AB92" s="23"/>
      <c r="AC92" s="23"/>
      <c r="AD92" s="20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pans="1:44" s="18" customFormat="1" ht="12" customHeight="1">
      <c r="A93" s="113" t="s">
        <v>61</v>
      </c>
      <c r="B93" s="114"/>
      <c r="C93" s="115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39" t="s">
        <v>62</v>
      </c>
      <c r="W93" s="137"/>
      <c r="X93" s="140"/>
      <c r="Y93" s="141">
        <f>IF(ROUNDDOWN((J93-P93)*3/4,-3)&gt;80000000,80000000,ROUNDDOWN((J93-P93)*3/4,-3))</f>
        <v>0</v>
      </c>
      <c r="Z93" s="141"/>
      <c r="AA93" s="141"/>
      <c r="AB93" s="141"/>
      <c r="AC93" s="141"/>
      <c r="AD93" s="141"/>
      <c r="AF93" s="26"/>
      <c r="AG93" s="26"/>
      <c r="AH93" s="26"/>
      <c r="AI93" s="30"/>
      <c r="AJ93" s="30"/>
      <c r="AK93" s="30"/>
      <c r="AL93" s="30"/>
      <c r="AM93" s="30"/>
      <c r="AN93" s="26"/>
      <c r="AO93" s="26"/>
      <c r="AP93" s="26"/>
      <c r="AQ93" s="26"/>
      <c r="AR93" s="26"/>
    </row>
    <row r="94" spans="1:44" s="18" customFormat="1" ht="12" customHeight="1">
      <c r="A94" s="116"/>
      <c r="B94" s="117"/>
      <c r="C94" s="118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37"/>
      <c r="W94" s="137"/>
      <c r="X94" s="140"/>
      <c r="Y94" s="142"/>
      <c r="Z94" s="142"/>
      <c r="AA94" s="142"/>
      <c r="AB94" s="142"/>
      <c r="AC94" s="142"/>
      <c r="AD94" s="142"/>
      <c r="AF94" s="26"/>
      <c r="AG94" s="26"/>
      <c r="AH94" s="26"/>
      <c r="AI94" s="30"/>
      <c r="AJ94" s="30"/>
      <c r="AK94" s="30"/>
      <c r="AL94" s="30"/>
      <c r="AM94" s="30"/>
      <c r="AN94" s="26"/>
      <c r="AO94" s="26"/>
      <c r="AP94" s="26"/>
      <c r="AQ94" s="26"/>
      <c r="AR94" s="26"/>
    </row>
    <row r="95" spans="1:44" s="18" customFormat="1" ht="12" customHeight="1">
      <c r="A95" s="113" t="s">
        <v>63</v>
      </c>
      <c r="B95" s="114"/>
      <c r="C95" s="115"/>
      <c r="D95" s="138">
        <v>88000000</v>
      </c>
      <c r="E95" s="138"/>
      <c r="F95" s="138"/>
      <c r="G95" s="138"/>
      <c r="H95" s="138"/>
      <c r="I95" s="138"/>
      <c r="J95" s="138">
        <v>80000000</v>
      </c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9" t="s">
        <v>64</v>
      </c>
      <c r="W95" s="137"/>
      <c r="X95" s="140"/>
      <c r="Y95" s="141">
        <f>IF(ROUNDDOWN((J95-P95)*4/5,-3)&gt;84000000,84000000,ROUNDDOWN((J95-P95)*4/5,-3))</f>
        <v>64000000</v>
      </c>
      <c r="Z95" s="141"/>
      <c r="AA95" s="141"/>
      <c r="AB95" s="141"/>
      <c r="AC95" s="141"/>
      <c r="AD95" s="141"/>
      <c r="AF95" s="26"/>
      <c r="AG95" s="26"/>
      <c r="AH95" s="26"/>
      <c r="AI95" s="30"/>
      <c r="AJ95" s="30"/>
      <c r="AK95" s="30"/>
      <c r="AL95" s="30"/>
      <c r="AM95" s="30"/>
      <c r="AN95" s="26"/>
      <c r="AO95" s="26"/>
      <c r="AP95" s="26"/>
      <c r="AQ95" s="26"/>
      <c r="AR95" s="26"/>
    </row>
    <row r="96" spans="1:44" s="18" customFormat="1" ht="12" customHeight="1">
      <c r="A96" s="116"/>
      <c r="B96" s="117"/>
      <c r="C96" s="118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37"/>
      <c r="W96" s="137"/>
      <c r="X96" s="140"/>
      <c r="Y96" s="142"/>
      <c r="Z96" s="142"/>
      <c r="AA96" s="142"/>
      <c r="AB96" s="142"/>
      <c r="AC96" s="142"/>
      <c r="AD96" s="142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s="18" customFormat="1" ht="12" customHeight="1">
      <c r="A97" s="144" t="s">
        <v>65</v>
      </c>
      <c r="B97" s="145"/>
      <c r="C97" s="146"/>
      <c r="D97" s="119">
        <v>550000</v>
      </c>
      <c r="E97" s="119"/>
      <c r="F97" s="119"/>
      <c r="G97" s="119"/>
      <c r="H97" s="119"/>
      <c r="I97" s="119"/>
      <c r="J97" s="119">
        <v>500000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39" t="s">
        <v>66</v>
      </c>
      <c r="W97" s="137"/>
      <c r="X97" s="140"/>
      <c r="Y97" s="141">
        <f>IF(ROUNDDOWN((J97-P97)*2/3,-3)&gt;70000000,70000000,ROUNDDOWN((J97-P97)*2/3,-3))</f>
        <v>333000</v>
      </c>
      <c r="Z97" s="141"/>
      <c r="AA97" s="141"/>
      <c r="AB97" s="141"/>
      <c r="AC97" s="141"/>
      <c r="AD97" s="141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s="18" customFormat="1" ht="12" customHeight="1">
      <c r="A98" s="147"/>
      <c r="B98" s="148"/>
      <c r="C98" s="149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37"/>
      <c r="W98" s="137"/>
      <c r="X98" s="140"/>
      <c r="Y98" s="142"/>
      <c r="Z98" s="142"/>
      <c r="AA98" s="142"/>
      <c r="AB98" s="142"/>
      <c r="AC98" s="142"/>
      <c r="AD98" s="142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</row>
    <row r="99" spans="1:44" s="18" customFormat="1" ht="12" customHeight="1">
      <c r="A99" s="144" t="s">
        <v>67</v>
      </c>
      <c r="B99" s="145"/>
      <c r="C99" s="146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9" t="s">
        <v>62</v>
      </c>
      <c r="W99" s="137"/>
      <c r="X99" s="140"/>
      <c r="Y99" s="141">
        <f>IF(ROUNDDOWN((J99-P99)*3/4,-3)&gt;80000000,80000000,ROUNDDOWN((J99-P99)*3/4,-3))</f>
        <v>0</v>
      </c>
      <c r="Z99" s="141"/>
      <c r="AA99" s="141"/>
      <c r="AB99" s="141"/>
      <c r="AC99" s="141"/>
      <c r="AD99" s="141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</row>
    <row r="100" spans="1:44" s="18" customFormat="1" ht="12" customHeight="1" thickBot="1">
      <c r="A100" s="147"/>
      <c r="B100" s="148"/>
      <c r="C100" s="149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37"/>
      <c r="W100" s="137"/>
      <c r="X100" s="140"/>
      <c r="Y100" s="142"/>
      <c r="Z100" s="142"/>
      <c r="AA100" s="142"/>
      <c r="AB100" s="142"/>
      <c r="AC100" s="142"/>
      <c r="AD100" s="142"/>
    </row>
    <row r="101" spans="1:44" s="18" customFormat="1" ht="12" customHeight="1" thickTop="1">
      <c r="A101" s="150" t="s">
        <v>51</v>
      </c>
      <c r="B101" s="150"/>
      <c r="C101" s="150"/>
      <c r="D101" s="152">
        <f>SUM(D93:I100)</f>
        <v>88550000</v>
      </c>
      <c r="E101" s="152"/>
      <c r="F101" s="152"/>
      <c r="G101" s="152"/>
      <c r="H101" s="152"/>
      <c r="I101" s="152"/>
      <c r="J101" s="152">
        <f>SUM(J93:O100)</f>
        <v>80500000</v>
      </c>
      <c r="K101" s="152"/>
      <c r="L101" s="152"/>
      <c r="M101" s="152"/>
      <c r="N101" s="152"/>
      <c r="O101" s="152"/>
      <c r="P101" s="152">
        <f>SUM(P93:U100)</f>
        <v>0</v>
      </c>
      <c r="Q101" s="152"/>
      <c r="R101" s="152"/>
      <c r="S101" s="152"/>
      <c r="T101" s="152"/>
      <c r="U101" s="152"/>
      <c r="V101" s="154" t="s">
        <v>52</v>
      </c>
      <c r="W101" s="154"/>
      <c r="X101" s="155"/>
      <c r="Y101" s="158">
        <f>IF(ROUNDDOWN(SUM(Y93:AD100),-3)&gt;84000000,84000000,ROUNDDOWN(SUM(Y93:AD100),-3))</f>
        <v>64333000</v>
      </c>
      <c r="Z101" s="159"/>
      <c r="AA101" s="159"/>
      <c r="AB101" s="159"/>
      <c r="AC101" s="159"/>
      <c r="AD101" s="160"/>
    </row>
    <row r="102" spans="1:44" s="18" customFormat="1" ht="12" customHeight="1" thickBot="1">
      <c r="A102" s="151"/>
      <c r="B102" s="151"/>
      <c r="C102" s="151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6"/>
      <c r="W102" s="156"/>
      <c r="X102" s="157"/>
      <c r="Y102" s="161"/>
      <c r="Z102" s="162"/>
      <c r="AA102" s="162"/>
      <c r="AB102" s="162"/>
      <c r="AC102" s="162"/>
      <c r="AD102" s="163"/>
    </row>
    <row r="103" spans="1:44" s="18" customFormat="1" ht="15.95" customHeight="1" thickTop="1">
      <c r="A103" s="45" t="s">
        <v>68</v>
      </c>
      <c r="B103" s="33"/>
      <c r="C103" s="33"/>
      <c r="M103" s="46"/>
    </row>
    <row r="104" spans="1:44" s="18" customFormat="1" ht="15.95" customHeight="1">
      <c r="A104" s="33"/>
      <c r="B104" s="33"/>
      <c r="C104" s="33"/>
    </row>
    <row r="105" spans="1:44" s="18" customFormat="1">
      <c r="A105" s="105" t="s">
        <v>53</v>
      </c>
      <c r="B105" s="106"/>
      <c r="C105" s="106"/>
      <c r="D105" s="106"/>
      <c r="E105" s="106"/>
      <c r="F105" s="106"/>
      <c r="G105" s="107"/>
      <c r="AD105" s="20" t="s">
        <v>36</v>
      </c>
    </row>
    <row r="106" spans="1:44" s="18" customFormat="1" ht="18.75" customHeight="1">
      <c r="A106" s="108" t="s">
        <v>37</v>
      </c>
      <c r="B106" s="108"/>
      <c r="C106" s="108"/>
      <c r="D106" s="108"/>
      <c r="E106" s="108"/>
      <c r="F106" s="108"/>
      <c r="G106" s="108" t="s">
        <v>38</v>
      </c>
      <c r="H106" s="108"/>
      <c r="I106" s="108"/>
      <c r="J106" s="108"/>
      <c r="K106" s="108"/>
      <c r="L106" s="108"/>
      <c r="M106" s="108"/>
      <c r="N106" s="110" t="s">
        <v>39</v>
      </c>
      <c r="O106" s="108"/>
      <c r="P106" s="108"/>
      <c r="Q106" s="108"/>
      <c r="R106" s="108"/>
      <c r="S106" s="108"/>
      <c r="T106" s="111" t="s">
        <v>40</v>
      </c>
      <c r="U106" s="111"/>
      <c r="V106" s="111"/>
      <c r="W106" s="108" t="s">
        <v>41</v>
      </c>
      <c r="X106" s="108"/>
      <c r="Y106" s="108"/>
      <c r="Z106" s="108"/>
      <c r="AA106" s="108"/>
      <c r="AB106" s="108"/>
      <c r="AC106" s="108"/>
      <c r="AD106" s="108"/>
    </row>
    <row r="107" spans="1:44" s="18" customForma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12"/>
      <c r="U107" s="112"/>
      <c r="V107" s="112"/>
      <c r="W107" s="109"/>
      <c r="X107" s="109"/>
      <c r="Y107" s="109"/>
      <c r="Z107" s="109"/>
      <c r="AA107" s="109"/>
      <c r="AB107" s="109"/>
      <c r="AC107" s="109"/>
      <c r="AD107" s="109"/>
    </row>
    <row r="108" spans="1:44" s="18" customFormat="1" ht="19.5" thickBot="1">
      <c r="A108" s="128" t="s">
        <v>42</v>
      </c>
      <c r="B108" s="128"/>
      <c r="C108" s="128"/>
      <c r="D108" s="128"/>
      <c r="E108" s="128"/>
      <c r="F108" s="128"/>
      <c r="G108" s="128" t="s">
        <v>43</v>
      </c>
      <c r="H108" s="128"/>
      <c r="I108" s="128"/>
      <c r="J108" s="128"/>
      <c r="K108" s="128"/>
      <c r="L108" s="128"/>
      <c r="M108" s="128"/>
      <c r="N108" s="128" t="s">
        <v>44</v>
      </c>
      <c r="O108" s="128"/>
      <c r="P108" s="128"/>
      <c r="Q108" s="128"/>
      <c r="R108" s="128"/>
      <c r="S108" s="128"/>
      <c r="T108" s="128" t="s">
        <v>45</v>
      </c>
      <c r="U108" s="128"/>
      <c r="V108" s="128"/>
      <c r="W108" s="129" t="s">
        <v>46</v>
      </c>
      <c r="X108" s="129"/>
      <c r="Y108" s="129"/>
      <c r="Z108" s="129"/>
      <c r="AA108" s="129"/>
      <c r="AB108" s="129"/>
      <c r="AC108" s="129"/>
      <c r="AD108" s="129"/>
    </row>
    <row r="109" spans="1:44" s="18" customFormat="1" ht="12" customHeight="1" thickTop="1">
      <c r="A109" s="130">
        <f>'[1]補助事業計画書（1号様式　別紙1-2）'!A83</f>
        <v>110000</v>
      </c>
      <c r="B109" s="130"/>
      <c r="C109" s="130"/>
      <c r="D109" s="130"/>
      <c r="E109" s="130"/>
      <c r="F109" s="130"/>
      <c r="G109" s="130">
        <f>'[1]補助事業計画書（1号様式　別紙1-2）'!G83</f>
        <v>100000</v>
      </c>
      <c r="H109" s="130"/>
      <c r="I109" s="130"/>
      <c r="J109" s="130"/>
      <c r="K109" s="130"/>
      <c r="L109" s="130"/>
      <c r="M109" s="130"/>
      <c r="N109" s="130">
        <f>'[1]補助事業計画書（1号様式　別紙1-2）'!N83</f>
        <v>0</v>
      </c>
      <c r="O109" s="130"/>
      <c r="P109" s="130"/>
      <c r="Q109" s="130"/>
      <c r="R109" s="130"/>
      <c r="S109" s="130"/>
      <c r="T109" s="120" t="s">
        <v>47</v>
      </c>
      <c r="U109" s="120"/>
      <c r="V109" s="121"/>
      <c r="W109" s="164">
        <f>IF(ROUNDDOWN((G109-N109)*2/3,-3)&gt;900000,900000,ROUNDDOWN((G109-N109)*2/3,-3))</f>
        <v>66000</v>
      </c>
      <c r="X109" s="165"/>
      <c r="Y109" s="165"/>
      <c r="Z109" s="165"/>
      <c r="AA109" s="165"/>
      <c r="AB109" s="165"/>
      <c r="AC109" s="165"/>
      <c r="AD109" s="166"/>
    </row>
    <row r="110" spans="1:44" s="18" customFormat="1" ht="12" customHeight="1" thickBo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20"/>
      <c r="U110" s="120"/>
      <c r="V110" s="121"/>
      <c r="W110" s="167"/>
      <c r="X110" s="168"/>
      <c r="Y110" s="168"/>
      <c r="Z110" s="168"/>
      <c r="AA110" s="168"/>
      <c r="AB110" s="168"/>
      <c r="AC110" s="168"/>
      <c r="AD110" s="169"/>
    </row>
    <row r="111" spans="1:44" s="18" customFormat="1" ht="15.95" customHeight="1" thickTop="1">
      <c r="A111" s="33"/>
      <c r="B111" s="33"/>
      <c r="C111" s="33"/>
    </row>
    <row r="112" spans="1:44" s="18" customFormat="1">
      <c r="A112" s="105" t="s">
        <v>21</v>
      </c>
      <c r="B112" s="106"/>
      <c r="C112" s="106"/>
      <c r="D112" s="106"/>
      <c r="E112" s="106"/>
      <c r="F112" s="106"/>
      <c r="G112" s="107"/>
    </row>
    <row r="113" spans="1:30" s="18" customFormat="1">
      <c r="A113" s="19" t="s">
        <v>9</v>
      </c>
      <c r="B113" s="19"/>
      <c r="C113" s="19"/>
      <c r="D113" s="19"/>
      <c r="E113" s="19"/>
      <c r="F113" s="19"/>
      <c r="G113" s="19"/>
      <c r="AD113" s="20" t="s">
        <v>36</v>
      </c>
    </row>
    <row r="114" spans="1:30" s="18" customFormat="1" ht="18.75" customHeight="1">
      <c r="A114" s="108" t="s">
        <v>37</v>
      </c>
      <c r="B114" s="108"/>
      <c r="C114" s="108"/>
      <c r="D114" s="108"/>
      <c r="E114" s="108"/>
      <c r="F114" s="108"/>
      <c r="G114" s="108" t="s">
        <v>38</v>
      </c>
      <c r="H114" s="108"/>
      <c r="I114" s="108"/>
      <c r="J114" s="108"/>
      <c r="K114" s="108"/>
      <c r="L114" s="108"/>
      <c r="M114" s="108"/>
      <c r="N114" s="110" t="s">
        <v>39</v>
      </c>
      <c r="O114" s="108"/>
      <c r="P114" s="108"/>
      <c r="Q114" s="108"/>
      <c r="R114" s="108"/>
      <c r="S114" s="108"/>
      <c r="T114" s="111" t="s">
        <v>40</v>
      </c>
      <c r="U114" s="111"/>
      <c r="V114" s="111"/>
      <c r="W114" s="108" t="s">
        <v>41</v>
      </c>
      <c r="X114" s="108"/>
      <c r="Y114" s="108"/>
      <c r="Z114" s="108"/>
      <c r="AA114" s="108"/>
      <c r="AB114" s="108"/>
      <c r="AC114" s="108"/>
      <c r="AD114" s="108"/>
    </row>
    <row r="115" spans="1:30" s="18" customForma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12"/>
      <c r="U115" s="112"/>
      <c r="V115" s="112"/>
      <c r="W115" s="109"/>
      <c r="X115" s="109"/>
      <c r="Y115" s="109"/>
      <c r="Z115" s="109"/>
      <c r="AA115" s="109"/>
      <c r="AB115" s="109"/>
      <c r="AC115" s="109"/>
      <c r="AD115" s="109"/>
    </row>
    <row r="116" spans="1:30" s="18" customFormat="1" ht="19.5" thickBot="1">
      <c r="A116" s="128" t="s">
        <v>42</v>
      </c>
      <c r="B116" s="128"/>
      <c r="C116" s="128"/>
      <c r="D116" s="128"/>
      <c r="E116" s="128"/>
      <c r="F116" s="128"/>
      <c r="G116" s="128" t="s">
        <v>43</v>
      </c>
      <c r="H116" s="128"/>
      <c r="I116" s="128"/>
      <c r="J116" s="128"/>
      <c r="K116" s="128"/>
      <c r="L116" s="128"/>
      <c r="M116" s="128"/>
      <c r="N116" s="128" t="s">
        <v>44</v>
      </c>
      <c r="O116" s="128"/>
      <c r="P116" s="128"/>
      <c r="Q116" s="128"/>
      <c r="R116" s="128"/>
      <c r="S116" s="128"/>
      <c r="T116" s="128" t="s">
        <v>45</v>
      </c>
      <c r="U116" s="128"/>
      <c r="V116" s="128"/>
      <c r="W116" s="129" t="s">
        <v>46</v>
      </c>
      <c r="X116" s="129"/>
      <c r="Y116" s="129"/>
      <c r="Z116" s="129"/>
      <c r="AA116" s="129"/>
      <c r="AB116" s="129"/>
      <c r="AC116" s="129"/>
      <c r="AD116" s="129"/>
    </row>
    <row r="117" spans="1:30" s="18" customFormat="1" ht="12" customHeight="1" thickTop="1">
      <c r="A117" s="130">
        <f>'[1]補助事業計画書（1号様式　別紙1-2）'!A90</f>
        <v>220000</v>
      </c>
      <c r="B117" s="130"/>
      <c r="C117" s="130"/>
      <c r="D117" s="130"/>
      <c r="E117" s="130"/>
      <c r="F117" s="130"/>
      <c r="G117" s="130">
        <f>'[1]補助事業計画書（1号様式　別紙1-2）'!G90</f>
        <v>200000</v>
      </c>
      <c r="H117" s="130"/>
      <c r="I117" s="130"/>
      <c r="J117" s="130"/>
      <c r="K117" s="130"/>
      <c r="L117" s="130"/>
      <c r="M117" s="130"/>
      <c r="N117" s="130">
        <f>'[1]補助事業計画書（1号様式　別紙1-2）'!N90</f>
        <v>100000</v>
      </c>
      <c r="O117" s="130"/>
      <c r="P117" s="130"/>
      <c r="Q117" s="130"/>
      <c r="R117" s="130"/>
      <c r="S117" s="130"/>
      <c r="T117" s="120" t="s">
        <v>47</v>
      </c>
      <c r="U117" s="120"/>
      <c r="V117" s="121"/>
      <c r="W117" s="164">
        <f>IF(ROUNDDOWN((G117-N117)*2/3,-3)&gt;2700000,2700000,ROUNDDOWN((G117-N117)*2/3,-3))</f>
        <v>66000</v>
      </c>
      <c r="X117" s="165"/>
      <c r="Y117" s="165"/>
      <c r="Z117" s="165"/>
      <c r="AA117" s="165"/>
      <c r="AB117" s="165"/>
      <c r="AC117" s="165"/>
      <c r="AD117" s="166"/>
    </row>
    <row r="118" spans="1:30" s="18" customFormat="1" ht="12" customHeight="1" thickBo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20"/>
      <c r="U118" s="120"/>
      <c r="V118" s="121"/>
      <c r="W118" s="167"/>
      <c r="X118" s="168"/>
      <c r="Y118" s="168"/>
      <c r="Z118" s="168"/>
      <c r="AA118" s="168"/>
      <c r="AB118" s="168"/>
      <c r="AC118" s="168"/>
      <c r="AD118" s="169"/>
    </row>
    <row r="119" spans="1:30" s="18" customFormat="1" ht="20.25" thickTop="1" thickBot="1">
      <c r="A119" s="19" t="s">
        <v>18</v>
      </c>
      <c r="B119" s="19"/>
      <c r="C119" s="19"/>
      <c r="D119" s="19"/>
      <c r="E119" s="19"/>
      <c r="F119" s="19"/>
      <c r="G119" s="19"/>
      <c r="AD119" s="20"/>
    </row>
    <row r="120" spans="1:30" s="18" customFormat="1" ht="12" customHeight="1" thickTop="1">
      <c r="A120" s="119">
        <v>220000</v>
      </c>
      <c r="B120" s="119"/>
      <c r="C120" s="119"/>
      <c r="D120" s="119"/>
      <c r="E120" s="119"/>
      <c r="F120" s="119"/>
      <c r="G120" s="119">
        <v>200000</v>
      </c>
      <c r="H120" s="119"/>
      <c r="I120" s="119"/>
      <c r="J120" s="119"/>
      <c r="K120" s="119"/>
      <c r="L120" s="119"/>
      <c r="M120" s="119"/>
      <c r="N120" s="119">
        <v>100000</v>
      </c>
      <c r="O120" s="119"/>
      <c r="P120" s="119"/>
      <c r="Q120" s="119"/>
      <c r="R120" s="119"/>
      <c r="S120" s="119"/>
      <c r="T120" s="120" t="s">
        <v>47</v>
      </c>
      <c r="U120" s="120"/>
      <c r="V120" s="121"/>
      <c r="W120" s="164">
        <f>IF(ROUNDDOWN((G120-N120)*2/3,-3)&gt;2700000,2700000,ROUNDDOWN((G120-N120)*2/3,-3))</f>
        <v>66000</v>
      </c>
      <c r="X120" s="165"/>
      <c r="Y120" s="165"/>
      <c r="Z120" s="165"/>
      <c r="AA120" s="165"/>
      <c r="AB120" s="165"/>
      <c r="AC120" s="165"/>
      <c r="AD120" s="166"/>
    </row>
    <row r="121" spans="1:30" s="18" customFormat="1" ht="12" customHeight="1" thickBot="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20"/>
      <c r="U121" s="120"/>
      <c r="V121" s="121"/>
      <c r="W121" s="167"/>
      <c r="X121" s="168"/>
      <c r="Y121" s="168"/>
      <c r="Z121" s="168"/>
      <c r="AA121" s="168"/>
      <c r="AB121" s="168"/>
      <c r="AC121" s="168"/>
      <c r="AD121" s="169"/>
    </row>
    <row r="122" spans="1:30" s="18" customFormat="1" ht="15.95" customHeight="1" thickTop="1" thickBot="1"/>
    <row r="123" spans="1:30" s="18" customFormat="1" ht="20.25" thickTop="1" thickBot="1">
      <c r="Q123" s="183" t="s">
        <v>54</v>
      </c>
      <c r="R123" s="183"/>
      <c r="S123" s="183"/>
      <c r="T123" s="183"/>
      <c r="U123" s="183"/>
      <c r="V123" s="183"/>
      <c r="W123" s="184">
        <f>W72+Y101+W109+W120</f>
        <v>77798000</v>
      </c>
      <c r="X123" s="184"/>
      <c r="Y123" s="184"/>
      <c r="Z123" s="184"/>
      <c r="AA123" s="184"/>
      <c r="AB123" s="184"/>
      <c r="AC123" s="184"/>
      <c r="AD123" s="184"/>
    </row>
    <row r="124" spans="1:30" s="18" customFormat="1" ht="20.25" thickTop="1" thickBot="1"/>
    <row r="125" spans="1:30" s="18" customFormat="1">
      <c r="A125" s="170" t="s">
        <v>55</v>
      </c>
      <c r="B125" s="171"/>
      <c r="C125" s="171"/>
      <c r="D125" s="171"/>
      <c r="E125" s="171"/>
      <c r="F125" s="35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7"/>
    </row>
    <row r="126" spans="1:30" s="18" customFormat="1">
      <c r="A126" s="172"/>
      <c r="B126" s="173"/>
      <c r="C126" s="173"/>
      <c r="D126" s="173"/>
      <c r="E126" s="173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40"/>
    </row>
    <row r="127" spans="1:30" ht="19.5" thickBot="1">
      <c r="A127" s="174"/>
      <c r="B127" s="175"/>
      <c r="C127" s="175"/>
      <c r="D127" s="175"/>
      <c r="E127" s="175"/>
      <c r="F127" s="4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3"/>
    </row>
  </sheetData>
  <mergeCells count="170">
    <mergeCell ref="A125:E127"/>
    <mergeCell ref="A33:AD37"/>
    <mergeCell ref="I31:J32"/>
    <mergeCell ref="K31:K32"/>
    <mergeCell ref="Y99:AD100"/>
    <mergeCell ref="A120:F121"/>
    <mergeCell ref="G120:M121"/>
    <mergeCell ref="N120:S121"/>
    <mergeCell ref="T120:V121"/>
    <mergeCell ref="W120:AD121"/>
    <mergeCell ref="Q123:V123"/>
    <mergeCell ref="W123:AD123"/>
    <mergeCell ref="A116:F116"/>
    <mergeCell ref="G116:M116"/>
    <mergeCell ref="N116:S116"/>
    <mergeCell ref="T116:V116"/>
    <mergeCell ref="W116:AD116"/>
    <mergeCell ref="A117:F118"/>
    <mergeCell ref="G117:M118"/>
    <mergeCell ref="N117:S118"/>
    <mergeCell ref="T117:V118"/>
    <mergeCell ref="W117:AD118"/>
    <mergeCell ref="A112:G112"/>
    <mergeCell ref="A114:F115"/>
    <mergeCell ref="G114:M115"/>
    <mergeCell ref="N114:S115"/>
    <mergeCell ref="T114:V115"/>
    <mergeCell ref="W114:AD115"/>
    <mergeCell ref="A108:F108"/>
    <mergeCell ref="G108:M108"/>
    <mergeCell ref="N108:S108"/>
    <mergeCell ref="T108:V108"/>
    <mergeCell ref="W108:AD108"/>
    <mergeCell ref="A109:F110"/>
    <mergeCell ref="G109:M110"/>
    <mergeCell ref="N109:S110"/>
    <mergeCell ref="T109:V110"/>
    <mergeCell ref="W109:AD110"/>
    <mergeCell ref="A105:G105"/>
    <mergeCell ref="A106:F107"/>
    <mergeCell ref="G106:M107"/>
    <mergeCell ref="N106:S107"/>
    <mergeCell ref="T106:V107"/>
    <mergeCell ref="W106:AD107"/>
    <mergeCell ref="A101:C102"/>
    <mergeCell ref="D101:I102"/>
    <mergeCell ref="J101:O102"/>
    <mergeCell ref="P101:U102"/>
    <mergeCell ref="V101:X102"/>
    <mergeCell ref="Y101:AD102"/>
    <mergeCell ref="A93:C94"/>
    <mergeCell ref="A95:C96"/>
    <mergeCell ref="Y97:AD98"/>
    <mergeCell ref="D99:I100"/>
    <mergeCell ref="J99:O100"/>
    <mergeCell ref="D97:I98"/>
    <mergeCell ref="J97:O98"/>
    <mergeCell ref="P97:U98"/>
    <mergeCell ref="V97:X98"/>
    <mergeCell ref="P99:U100"/>
    <mergeCell ref="V99:X100"/>
    <mergeCell ref="A97:C98"/>
    <mergeCell ref="A99:C100"/>
    <mergeCell ref="Y93:AD94"/>
    <mergeCell ref="D95:I96"/>
    <mergeCell ref="J95:O96"/>
    <mergeCell ref="P95:U96"/>
    <mergeCell ref="V95:X96"/>
    <mergeCell ref="Y95:AD96"/>
    <mergeCell ref="D93:I94"/>
    <mergeCell ref="J93:O94"/>
    <mergeCell ref="P93:U94"/>
    <mergeCell ref="V93:X94"/>
    <mergeCell ref="A84:C85"/>
    <mergeCell ref="A86:C87"/>
    <mergeCell ref="A88:C89"/>
    <mergeCell ref="D88:I89"/>
    <mergeCell ref="J88:O89"/>
    <mergeCell ref="P88:U89"/>
    <mergeCell ref="V88:X89"/>
    <mergeCell ref="Y88:AD89"/>
    <mergeCell ref="D86:I87"/>
    <mergeCell ref="J86:O87"/>
    <mergeCell ref="P86:U87"/>
    <mergeCell ref="V86:X87"/>
    <mergeCell ref="Y86:AD87"/>
    <mergeCell ref="Y84:AD85"/>
    <mergeCell ref="D79:I79"/>
    <mergeCell ref="J79:O79"/>
    <mergeCell ref="P79:U79"/>
    <mergeCell ref="V79:X79"/>
    <mergeCell ref="J82:O83"/>
    <mergeCell ref="P82:U83"/>
    <mergeCell ref="V82:X83"/>
    <mergeCell ref="Y82:AD83"/>
    <mergeCell ref="D84:I85"/>
    <mergeCell ref="J84:O85"/>
    <mergeCell ref="P84:U85"/>
    <mergeCell ref="V84:X85"/>
    <mergeCell ref="Y79:AD79"/>
    <mergeCell ref="D80:I81"/>
    <mergeCell ref="J80:O81"/>
    <mergeCell ref="P80:U81"/>
    <mergeCell ref="V80:X81"/>
    <mergeCell ref="Y80:AD81"/>
    <mergeCell ref="D82:I83"/>
    <mergeCell ref="A80:C81"/>
    <mergeCell ref="A82:C83"/>
    <mergeCell ref="A72:F73"/>
    <mergeCell ref="G72:M73"/>
    <mergeCell ref="N72:S73"/>
    <mergeCell ref="T72:V73"/>
    <mergeCell ref="W72:AD73"/>
    <mergeCell ref="A75:G75"/>
    <mergeCell ref="A68:F68"/>
    <mergeCell ref="G68:M68"/>
    <mergeCell ref="N68:S68"/>
    <mergeCell ref="T68:V68"/>
    <mergeCell ref="W68:AD68"/>
    <mergeCell ref="A69:F70"/>
    <mergeCell ref="G69:M70"/>
    <mergeCell ref="N69:S70"/>
    <mergeCell ref="T69:V70"/>
    <mergeCell ref="W69:AD70"/>
    <mergeCell ref="A77:C79"/>
    <mergeCell ref="D77:I78"/>
    <mergeCell ref="J77:O78"/>
    <mergeCell ref="P77:U78"/>
    <mergeCell ref="V77:X78"/>
    <mergeCell ref="Y77:AD78"/>
    <mergeCell ref="A64:G64"/>
    <mergeCell ref="A66:F67"/>
    <mergeCell ref="G66:M67"/>
    <mergeCell ref="N66:S67"/>
    <mergeCell ref="T66:V67"/>
    <mergeCell ref="W66:AD67"/>
    <mergeCell ref="R60:S60"/>
    <mergeCell ref="U60:V60"/>
    <mergeCell ref="Y60:Z60"/>
    <mergeCell ref="AB60:AC60"/>
    <mergeCell ref="R61:S61"/>
    <mergeCell ref="U61:V61"/>
    <mergeCell ref="Y61:Z61"/>
    <mergeCell ref="AB61:AC61"/>
    <mergeCell ref="R59:S59"/>
    <mergeCell ref="U59:V59"/>
    <mergeCell ref="Y59:Z59"/>
    <mergeCell ref="AB59:AC59"/>
    <mergeCell ref="A45:AD47"/>
    <mergeCell ref="A52:AD54"/>
    <mergeCell ref="R56:W56"/>
    <mergeCell ref="Y56:AD56"/>
    <mergeCell ref="R57:S57"/>
    <mergeCell ref="U57:V57"/>
    <mergeCell ref="Y57:Z57"/>
    <mergeCell ref="AB57:AC57"/>
    <mergeCell ref="I30:J30"/>
    <mergeCell ref="A40:G40"/>
    <mergeCell ref="A4:AD4"/>
    <mergeCell ref="A9:G9"/>
    <mergeCell ref="A11:AD13"/>
    <mergeCell ref="A15:AD17"/>
    <mergeCell ref="A19:G19"/>
    <mergeCell ref="I21:J21"/>
    <mergeCell ref="R58:S58"/>
    <mergeCell ref="U58:V58"/>
    <mergeCell ref="Y58:Z58"/>
    <mergeCell ref="AB58:AC58"/>
    <mergeCell ref="A31:D32"/>
    <mergeCell ref="A23:AD28"/>
  </mergeCells>
  <phoneticPr fontId="4"/>
  <dataValidations count="1">
    <dataValidation type="list" allowBlank="1" showInputMessage="1" showErrorMessage="1" sqref="Z30:Z32 Z21:Z22 A43 Q43 Q50 T30:T32 A50:A51 T21:T22" xr:uid="{EB16ADD1-589D-41E9-B488-48CE5D8236AA}">
      <formula1>"〇"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補助事業変更計画書(5号様式別紙1‐2)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2023-03-30T12:32:29Z</dcterms:created>
  <dcterms:modified xsi:type="dcterms:W3CDTF">2023-03-30T12:32:33Z</dcterms:modified>
</cp:coreProperties>
</file>